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бмен-Администрация\Бедарева Е В\Учебные планы 2018\Учебные планы 2018\"/>
    </mc:Choice>
  </mc:AlternateContent>
  <bookViews>
    <workbookView xWindow="8025" yWindow="-150" windowWidth="9675" windowHeight="9045" activeTab="1"/>
  </bookViews>
  <sheets>
    <sheet name="Страховое дело" sheetId="1" r:id="rId1"/>
    <sheet name="Страховое дело гр С-226" sheetId="2" r:id="rId2"/>
  </sheets>
  <calcPr calcId="162913"/>
</workbook>
</file>

<file path=xl/calcChain.xml><?xml version="1.0" encoding="utf-8"?>
<calcChain xmlns="http://schemas.openxmlformats.org/spreadsheetml/2006/main">
  <c r="K105" i="2" l="1"/>
  <c r="L105" i="2"/>
  <c r="M105" i="2"/>
  <c r="N105" i="2"/>
  <c r="O105" i="2"/>
  <c r="J105" i="2"/>
  <c r="N90" i="2" l="1"/>
  <c r="N96" i="2" s="1"/>
  <c r="O96" i="2"/>
  <c r="M96" i="2"/>
  <c r="L92" i="2"/>
  <c r="L90" i="2"/>
  <c r="L96" i="2" s="1"/>
  <c r="M87" i="2"/>
  <c r="G84" i="2"/>
  <c r="G83" i="2" s="1"/>
  <c r="E84" i="2"/>
  <c r="D84" i="2" s="1"/>
  <c r="D83" i="2" s="1"/>
  <c r="O83" i="2"/>
  <c r="N83" i="2"/>
  <c r="M83" i="2"/>
  <c r="L83" i="2"/>
  <c r="K83" i="2"/>
  <c r="J83" i="2"/>
  <c r="I83" i="2"/>
  <c r="H83" i="2"/>
  <c r="F83" i="2"/>
  <c r="E83" i="2"/>
  <c r="G81" i="2"/>
  <c r="E81" i="2"/>
  <c r="E78" i="2" s="1"/>
  <c r="D81" i="2"/>
  <c r="G80" i="2"/>
  <c r="E80" i="2"/>
  <c r="D80" i="2"/>
  <c r="G79" i="2"/>
  <c r="G78" i="2" s="1"/>
  <c r="E79" i="2"/>
  <c r="D79" i="2" s="1"/>
  <c r="D78" i="2" s="1"/>
  <c r="O78" i="2"/>
  <c r="N78" i="2"/>
  <c r="M78" i="2"/>
  <c r="L78" i="2"/>
  <c r="K78" i="2"/>
  <c r="J78" i="2"/>
  <c r="I78" i="2"/>
  <c r="H78" i="2"/>
  <c r="F78" i="2"/>
  <c r="G76" i="2"/>
  <c r="E76" i="2"/>
  <c r="D76" i="2" s="1"/>
  <c r="I75" i="2"/>
  <c r="G75" i="2"/>
  <c r="G74" i="2" s="1"/>
  <c r="E75" i="2"/>
  <c r="D75" i="2" s="1"/>
  <c r="O74" i="2"/>
  <c r="N74" i="2"/>
  <c r="M74" i="2"/>
  <c r="L74" i="2"/>
  <c r="K74" i="2"/>
  <c r="J74" i="2"/>
  <c r="J63" i="2" s="1"/>
  <c r="J46" i="2" s="1"/>
  <c r="I74" i="2"/>
  <c r="I63" i="2" s="1"/>
  <c r="I46" i="2" s="1"/>
  <c r="H74" i="2"/>
  <c r="F74" i="2"/>
  <c r="F63" i="2" s="1"/>
  <c r="F46" i="2" s="1"/>
  <c r="F86" i="2" s="1"/>
  <c r="E74" i="2"/>
  <c r="G72" i="2"/>
  <c r="E72" i="2"/>
  <c r="E70" i="2" s="1"/>
  <c r="D72" i="2"/>
  <c r="D70" i="2" s="1"/>
  <c r="G71" i="2"/>
  <c r="E71" i="2"/>
  <c r="D71" i="2"/>
  <c r="O70" i="2"/>
  <c r="O63" i="2" s="1"/>
  <c r="N70" i="2"/>
  <c r="M70" i="2"/>
  <c r="L70" i="2"/>
  <c r="K70" i="2"/>
  <c r="K63" i="2" s="1"/>
  <c r="K46" i="2" s="1"/>
  <c r="J70" i="2"/>
  <c r="I70" i="2"/>
  <c r="H70" i="2"/>
  <c r="G70" i="2"/>
  <c r="F70" i="2"/>
  <c r="G67" i="2"/>
  <c r="E67" i="2"/>
  <c r="D67" i="2"/>
  <c r="G66" i="2"/>
  <c r="G64" i="2" s="1"/>
  <c r="G63" i="2" s="1"/>
  <c r="E66" i="2"/>
  <c r="D66" i="2" s="1"/>
  <c r="D64" i="2" s="1"/>
  <c r="G65" i="2"/>
  <c r="E65" i="2"/>
  <c r="D65" i="2"/>
  <c r="O64" i="2"/>
  <c r="N64" i="2"/>
  <c r="M64" i="2"/>
  <c r="L64" i="2"/>
  <c r="L63" i="2" s="1"/>
  <c r="K64" i="2"/>
  <c r="J64" i="2"/>
  <c r="I64" i="2"/>
  <c r="H64" i="2"/>
  <c r="F64" i="2"/>
  <c r="H63" i="2"/>
  <c r="H46" i="2" s="1"/>
  <c r="G62" i="2"/>
  <c r="E62" i="2"/>
  <c r="D62" i="2"/>
  <c r="G61" i="2"/>
  <c r="E61" i="2"/>
  <c r="D61" i="2" s="1"/>
  <c r="G60" i="2"/>
  <c r="E60" i="2"/>
  <c r="D60" i="2" s="1"/>
  <c r="G59" i="2"/>
  <c r="E59" i="2"/>
  <c r="D59" i="2"/>
  <c r="G58" i="2"/>
  <c r="E58" i="2"/>
  <c r="D58" i="2"/>
  <c r="G57" i="2"/>
  <c r="F57" i="2"/>
  <c r="E57" i="2"/>
  <c r="D57" i="2"/>
  <c r="G56" i="2"/>
  <c r="E56" i="2"/>
  <c r="D56" i="2"/>
  <c r="G55" i="2"/>
  <c r="E55" i="2"/>
  <c r="D55" i="2" s="1"/>
  <c r="G54" i="2"/>
  <c r="E54" i="2"/>
  <c r="D54" i="2"/>
  <c r="G53" i="2"/>
  <c r="E53" i="2"/>
  <c r="D53" i="2"/>
  <c r="G52" i="2"/>
  <c r="E52" i="2"/>
  <c r="D52" i="2" s="1"/>
  <c r="G51" i="2"/>
  <c r="E51" i="2"/>
  <c r="D51" i="2" s="1"/>
  <c r="G50" i="2"/>
  <c r="E50" i="2"/>
  <c r="E47" i="2" s="1"/>
  <c r="D50" i="2"/>
  <c r="G49" i="2"/>
  <c r="E49" i="2"/>
  <c r="D49" i="2"/>
  <c r="G48" i="2"/>
  <c r="G47" i="2" s="1"/>
  <c r="E48" i="2"/>
  <c r="D48" i="2" s="1"/>
  <c r="O47" i="2"/>
  <c r="N47" i="2"/>
  <c r="M47" i="2"/>
  <c r="L47" i="2"/>
  <c r="K47" i="2"/>
  <c r="J47" i="2"/>
  <c r="I47" i="2"/>
  <c r="H47" i="2"/>
  <c r="F47" i="2"/>
  <c r="G45" i="2"/>
  <c r="E45" i="2"/>
  <c r="D45" i="2" s="1"/>
  <c r="G44" i="2"/>
  <c r="E44" i="2"/>
  <c r="E42" i="2" s="1"/>
  <c r="D44" i="2"/>
  <c r="D42" i="2" s="1"/>
  <c r="G43" i="2"/>
  <c r="E43" i="2"/>
  <c r="D43" i="2"/>
  <c r="O42" i="2"/>
  <c r="N42" i="2"/>
  <c r="M42" i="2"/>
  <c r="L42" i="2"/>
  <c r="K42" i="2"/>
  <c r="J42" i="2"/>
  <c r="I42" i="2"/>
  <c r="H42" i="2"/>
  <c r="G42" i="2"/>
  <c r="F42" i="2"/>
  <c r="E41" i="2"/>
  <c r="D41" i="2" s="1"/>
  <c r="D35" i="2" s="1"/>
  <c r="E40" i="2"/>
  <c r="D40" i="2"/>
  <c r="G39" i="2"/>
  <c r="D39" i="2"/>
  <c r="G38" i="2"/>
  <c r="D38" i="2"/>
  <c r="G37" i="2"/>
  <c r="D37" i="2"/>
  <c r="G36" i="2"/>
  <c r="D36" i="2"/>
  <c r="O35" i="2"/>
  <c r="N35" i="2"/>
  <c r="M35" i="2"/>
  <c r="L35" i="2"/>
  <c r="K35" i="2"/>
  <c r="J35" i="2"/>
  <c r="I35" i="2"/>
  <c r="H35" i="2"/>
  <c r="H86" i="2" s="1"/>
  <c r="G35" i="2"/>
  <c r="F35" i="2"/>
  <c r="G33" i="2"/>
  <c r="G32" i="2" s="1"/>
  <c r="D33" i="2"/>
  <c r="O32" i="2"/>
  <c r="N32" i="2"/>
  <c r="M32" i="2"/>
  <c r="M17" i="2" s="1"/>
  <c r="L32" i="2"/>
  <c r="K32" i="2"/>
  <c r="J32" i="2"/>
  <c r="I32" i="2"/>
  <c r="I17" i="2" s="1"/>
  <c r="H32" i="2"/>
  <c r="F32" i="2"/>
  <c r="E32" i="2"/>
  <c r="E17" i="2" s="1"/>
  <c r="D32" i="2"/>
  <c r="G31" i="2"/>
  <c r="D31" i="2"/>
  <c r="G30" i="2"/>
  <c r="D30" i="2"/>
  <c r="G29" i="2"/>
  <c r="D29" i="2"/>
  <c r="G28" i="2"/>
  <c r="D28" i="2"/>
  <c r="G27" i="2"/>
  <c r="D27" i="2"/>
  <c r="G26" i="2"/>
  <c r="E26" i="2"/>
  <c r="D26" i="2"/>
  <c r="G25" i="2"/>
  <c r="G24" i="2" s="1"/>
  <c r="D25" i="2"/>
  <c r="O24" i="2"/>
  <c r="N24" i="2"/>
  <c r="M24" i="2"/>
  <c r="L24" i="2"/>
  <c r="L17" i="2" s="1"/>
  <c r="K24" i="2"/>
  <c r="J24" i="2"/>
  <c r="I24" i="2"/>
  <c r="H24" i="2"/>
  <c r="H17" i="2" s="1"/>
  <c r="F24" i="2"/>
  <c r="E24" i="2"/>
  <c r="D24" i="2"/>
  <c r="G23" i="2"/>
  <c r="D23" i="2"/>
  <c r="G22" i="2"/>
  <c r="D22" i="2"/>
  <c r="G21" i="2"/>
  <c r="D21" i="2"/>
  <c r="G20" i="2"/>
  <c r="D20" i="2"/>
  <c r="D18" i="2" s="1"/>
  <c r="D17" i="2" s="1"/>
  <c r="G19" i="2"/>
  <c r="D19" i="2"/>
  <c r="O18" i="2"/>
  <c r="N18" i="2"/>
  <c r="M18" i="2"/>
  <c r="L18" i="2"/>
  <c r="K18" i="2"/>
  <c r="J18" i="2"/>
  <c r="I18" i="2"/>
  <c r="H18" i="2"/>
  <c r="G18" i="2"/>
  <c r="F18" i="2"/>
  <c r="E18" i="2"/>
  <c r="O17" i="2"/>
  <c r="N17" i="2"/>
  <c r="K17" i="2"/>
  <c r="K86" i="2" s="1"/>
  <c r="K89" i="2" s="1"/>
  <c r="J17" i="2"/>
  <c r="J86" i="2" s="1"/>
  <c r="J89" i="2" s="1"/>
  <c r="F17" i="2"/>
  <c r="L46" i="2" l="1"/>
  <c r="L86" i="2" s="1"/>
  <c r="L89" i="2" s="1"/>
  <c r="G96" i="2"/>
  <c r="M63" i="2"/>
  <c r="M46" i="2" s="1"/>
  <c r="M86" i="2" s="1"/>
  <c r="M89" i="2" s="1"/>
  <c r="N63" i="2"/>
  <c r="N46" i="2" s="1"/>
  <c r="N86" i="2" s="1"/>
  <c r="N89" i="2" s="1"/>
  <c r="O46" i="2"/>
  <c r="E46" i="2"/>
  <c r="I86" i="2"/>
  <c r="D47" i="2"/>
  <c r="D74" i="2"/>
  <c r="G17" i="2"/>
  <c r="O86" i="2"/>
  <c r="O89" i="2" s="1"/>
  <c r="G46" i="2"/>
  <c r="G86" i="2" s="1"/>
  <c r="D63" i="2"/>
  <c r="E64" i="2"/>
  <c r="E63" i="2" s="1"/>
  <c r="E35" i="2"/>
  <c r="F83" i="1"/>
  <c r="H83" i="1"/>
  <c r="I83" i="1"/>
  <c r="J83" i="1"/>
  <c r="K83" i="1"/>
  <c r="L83" i="1"/>
  <c r="M83" i="1"/>
  <c r="N83" i="1"/>
  <c r="O83" i="1"/>
  <c r="O78" i="1"/>
  <c r="F78" i="1"/>
  <c r="H78" i="1"/>
  <c r="I78" i="1"/>
  <c r="J78" i="1"/>
  <c r="K78" i="1"/>
  <c r="L78" i="1"/>
  <c r="M78" i="1"/>
  <c r="N78" i="1"/>
  <c r="F74" i="1"/>
  <c r="H74" i="1"/>
  <c r="J74" i="1"/>
  <c r="K74" i="1"/>
  <c r="L74" i="1"/>
  <c r="M74" i="1"/>
  <c r="N74" i="1"/>
  <c r="O74" i="1"/>
  <c r="F70" i="1"/>
  <c r="H70" i="1"/>
  <c r="I70" i="1"/>
  <c r="J70" i="1"/>
  <c r="K70" i="1"/>
  <c r="L70" i="1"/>
  <c r="M70" i="1"/>
  <c r="N70" i="1"/>
  <c r="O70" i="1"/>
  <c r="F64" i="1"/>
  <c r="H64" i="1"/>
  <c r="I64" i="1"/>
  <c r="J64" i="1"/>
  <c r="K64" i="1"/>
  <c r="L64" i="1"/>
  <c r="M64" i="1"/>
  <c r="N64" i="1"/>
  <c r="O64" i="1"/>
  <c r="H47" i="1"/>
  <c r="I47" i="1"/>
  <c r="J47" i="1"/>
  <c r="K47" i="1"/>
  <c r="L47" i="1"/>
  <c r="M47" i="1"/>
  <c r="N47" i="1"/>
  <c r="O47" i="1"/>
  <c r="J42" i="1"/>
  <c r="K42" i="1"/>
  <c r="L42" i="1"/>
  <c r="M42" i="1"/>
  <c r="N42" i="1"/>
  <c r="O42" i="1"/>
  <c r="F35" i="1"/>
  <c r="H35" i="1"/>
  <c r="I35" i="1"/>
  <c r="J35" i="1"/>
  <c r="K35" i="1"/>
  <c r="L35" i="1"/>
  <c r="M35" i="1"/>
  <c r="N35" i="1"/>
  <c r="O35" i="1"/>
  <c r="G33" i="1"/>
  <c r="G32" i="1" s="1"/>
  <c r="D33" i="1"/>
  <c r="D32" i="1" s="1"/>
  <c r="O32" i="1"/>
  <c r="N32" i="1"/>
  <c r="M32" i="1"/>
  <c r="L32" i="1"/>
  <c r="K32" i="1"/>
  <c r="J32" i="1"/>
  <c r="I32" i="1"/>
  <c r="H32" i="1"/>
  <c r="F32" i="1"/>
  <c r="E32" i="1"/>
  <c r="G31" i="1"/>
  <c r="D31" i="1"/>
  <c r="G30" i="1"/>
  <c r="D30" i="1"/>
  <c r="G29" i="1"/>
  <c r="D29" i="1"/>
  <c r="G28" i="1"/>
  <c r="D28" i="1"/>
  <c r="G27" i="1"/>
  <c r="D27" i="1"/>
  <c r="G26" i="1"/>
  <c r="E26" i="1"/>
  <c r="D26" i="1" s="1"/>
  <c r="G25" i="1"/>
  <c r="D25" i="1"/>
  <c r="O24" i="1"/>
  <c r="N24" i="1"/>
  <c r="M24" i="1"/>
  <c r="L24" i="1"/>
  <c r="K24" i="1"/>
  <c r="J24" i="1"/>
  <c r="I24" i="1"/>
  <c r="H24" i="1"/>
  <c r="F24" i="1"/>
  <c r="G23" i="1"/>
  <c r="D23" i="1"/>
  <c r="G22" i="1"/>
  <c r="D22" i="1"/>
  <c r="G21" i="1"/>
  <c r="D21" i="1"/>
  <c r="G20" i="1"/>
  <c r="D20" i="1"/>
  <c r="G19" i="1"/>
  <c r="D19" i="1"/>
  <c r="O18" i="1"/>
  <c r="N18" i="1"/>
  <c r="M18" i="1"/>
  <c r="M17" i="1" s="1"/>
  <c r="L18" i="1"/>
  <c r="K18" i="1"/>
  <c r="J18" i="1"/>
  <c r="I18" i="1"/>
  <c r="I17" i="1" s="1"/>
  <c r="H18" i="1"/>
  <c r="F18" i="1"/>
  <c r="E18" i="1"/>
  <c r="E86" i="2" l="1"/>
  <c r="D46" i="2"/>
  <c r="D86" i="2" s="1"/>
  <c r="F17" i="1"/>
  <c r="D18" i="1"/>
  <c r="H63" i="1"/>
  <c r="H46" i="1" s="1"/>
  <c r="L63" i="1"/>
  <c r="L46" i="1" s="1"/>
  <c r="O63" i="1"/>
  <c r="O46" i="1" s="1"/>
  <c r="K63" i="1"/>
  <c r="K46" i="1" s="1"/>
  <c r="M63" i="1"/>
  <c r="M46" i="1" s="1"/>
  <c r="N63" i="1"/>
  <c r="N46" i="1" s="1"/>
  <c r="J63" i="1"/>
  <c r="J46" i="1" s="1"/>
  <c r="F63" i="1"/>
  <c r="G18" i="1"/>
  <c r="J17" i="1"/>
  <c r="J86" i="1" s="1"/>
  <c r="J89" i="1" s="1"/>
  <c r="N17" i="1"/>
  <c r="D24" i="1"/>
  <c r="H17" i="1"/>
  <c r="L17" i="1"/>
  <c r="E24" i="1"/>
  <c r="E17" i="1" s="1"/>
  <c r="G24" i="1"/>
  <c r="K17" i="1"/>
  <c r="K86" i="1" s="1"/>
  <c r="K89" i="1" s="1"/>
  <c r="O17" i="1"/>
  <c r="O96" i="1"/>
  <c r="N96" i="1"/>
  <c r="M92" i="1"/>
  <c r="M96" i="1" s="1"/>
  <c r="L92" i="1"/>
  <c r="L90" i="1"/>
  <c r="O87" i="1"/>
  <c r="N87" i="1"/>
  <c r="M87" i="1"/>
  <c r="L87" i="1"/>
  <c r="G84" i="1"/>
  <c r="G83" i="1" s="1"/>
  <c r="E84" i="1"/>
  <c r="G81" i="1"/>
  <c r="E81" i="1"/>
  <c r="D81" i="1" s="1"/>
  <c r="G80" i="1"/>
  <c r="E80" i="1"/>
  <c r="D80" i="1" s="1"/>
  <c r="G79" i="1"/>
  <c r="E79" i="1"/>
  <c r="G76" i="1"/>
  <c r="E76" i="1"/>
  <c r="D76" i="1" s="1"/>
  <c r="I75" i="1"/>
  <c r="I74" i="1" s="1"/>
  <c r="I63" i="1" s="1"/>
  <c r="I46" i="1" s="1"/>
  <c r="G75" i="1"/>
  <c r="G74" i="1" s="1"/>
  <c r="E75" i="1"/>
  <c r="G72" i="1"/>
  <c r="E72" i="1"/>
  <c r="G71" i="1"/>
  <c r="G70" i="1" s="1"/>
  <c r="E71" i="1"/>
  <c r="G67" i="1"/>
  <c r="E67" i="1"/>
  <c r="D67" i="1" s="1"/>
  <c r="G66" i="1"/>
  <c r="E66" i="1"/>
  <c r="D66" i="1" s="1"/>
  <c r="G65" i="1"/>
  <c r="E65" i="1"/>
  <c r="G62" i="1"/>
  <c r="E62" i="1"/>
  <c r="D62" i="1" s="1"/>
  <c r="G61" i="1"/>
  <c r="E61" i="1"/>
  <c r="D61" i="1" s="1"/>
  <c r="G60" i="1"/>
  <c r="E60" i="1"/>
  <c r="D60" i="1" s="1"/>
  <c r="G59" i="1"/>
  <c r="E59" i="1"/>
  <c r="D59" i="1" s="1"/>
  <c r="G58" i="1"/>
  <c r="E58" i="1"/>
  <c r="D58" i="1" s="1"/>
  <c r="F57" i="1"/>
  <c r="G56" i="1"/>
  <c r="E56" i="1"/>
  <c r="D56" i="1" s="1"/>
  <c r="G55" i="1"/>
  <c r="E55" i="1"/>
  <c r="D55" i="1" s="1"/>
  <c r="G54" i="1"/>
  <c r="E54" i="1"/>
  <c r="D54" i="1" s="1"/>
  <c r="G53" i="1"/>
  <c r="E53" i="1"/>
  <c r="D53" i="1" s="1"/>
  <c r="G52" i="1"/>
  <c r="E52" i="1"/>
  <c r="D52" i="1" s="1"/>
  <c r="G51" i="1"/>
  <c r="E51" i="1"/>
  <c r="D51" i="1" s="1"/>
  <c r="G50" i="1"/>
  <c r="E50" i="1"/>
  <c r="D50" i="1" s="1"/>
  <c r="G49" i="1"/>
  <c r="E49" i="1"/>
  <c r="G48" i="1"/>
  <c r="E48" i="1"/>
  <c r="G45" i="1"/>
  <c r="E45" i="1"/>
  <c r="D45" i="1" s="1"/>
  <c r="G44" i="1"/>
  <c r="E44" i="1"/>
  <c r="D44" i="1" s="1"/>
  <c r="G43" i="1"/>
  <c r="E43" i="1"/>
  <c r="I42" i="1"/>
  <c r="I86" i="1" s="1"/>
  <c r="H42" i="1"/>
  <c r="F42" i="1"/>
  <c r="E41" i="1"/>
  <c r="D41" i="1" s="1"/>
  <c r="E40" i="1"/>
  <c r="G39" i="1"/>
  <c r="D39" i="1"/>
  <c r="G38" i="1"/>
  <c r="D38" i="1"/>
  <c r="G37" i="1"/>
  <c r="D37" i="1"/>
  <c r="G36" i="1"/>
  <c r="D36" i="1"/>
  <c r="H86" i="1" l="1"/>
  <c r="D17" i="1"/>
  <c r="D71" i="1"/>
  <c r="E70" i="1"/>
  <c r="D75" i="1"/>
  <c r="D74" i="1" s="1"/>
  <c r="E74" i="1"/>
  <c r="G57" i="1"/>
  <c r="F47" i="1"/>
  <c r="F46" i="1" s="1"/>
  <c r="F86" i="1" s="1"/>
  <c r="D84" i="1"/>
  <c r="D83" i="1" s="1"/>
  <c r="E83" i="1"/>
  <c r="G35" i="1"/>
  <c r="G64" i="1"/>
  <c r="D48" i="1"/>
  <c r="D79" i="1"/>
  <c r="D78" i="1" s="1"/>
  <c r="E78" i="1"/>
  <c r="D40" i="1"/>
  <c r="E35" i="1"/>
  <c r="D65" i="1"/>
  <c r="D64" i="1" s="1"/>
  <c r="E64" i="1"/>
  <c r="G47" i="1"/>
  <c r="G78" i="1"/>
  <c r="D72" i="1"/>
  <c r="D70" i="1" s="1"/>
  <c r="G17" i="1"/>
  <c r="L96" i="1"/>
  <c r="G96" i="1" s="1"/>
  <c r="G42" i="1"/>
  <c r="M86" i="1"/>
  <c r="M89" i="1" s="1"/>
  <c r="L86" i="1"/>
  <c r="L89" i="1" s="1"/>
  <c r="D35" i="1"/>
  <c r="E42" i="1"/>
  <c r="E57" i="1"/>
  <c r="D57" i="1" s="1"/>
  <c r="N86" i="1"/>
  <c r="N89" i="1" s="1"/>
  <c r="O86" i="1"/>
  <c r="O89" i="1" s="1"/>
  <c r="D43" i="1"/>
  <c r="D42" i="1" s="1"/>
  <c r="D49" i="1"/>
  <c r="G63" i="1" l="1"/>
  <c r="G46" i="1" s="1"/>
  <c r="G86" i="1" s="1"/>
  <c r="E63" i="1"/>
  <c r="E47" i="1"/>
  <c r="D47" i="1"/>
  <c r="D63" i="1"/>
  <c r="E46" i="1" l="1"/>
  <c r="E86" i="1" s="1"/>
  <c r="D46" i="1"/>
  <c r="D86" i="1" s="1"/>
</calcChain>
</file>

<file path=xl/sharedStrings.xml><?xml version="1.0" encoding="utf-8"?>
<sst xmlns="http://schemas.openxmlformats.org/spreadsheetml/2006/main" count="500" uniqueCount="221">
  <si>
    <t>Ф1.</t>
  </si>
  <si>
    <t>м.п.</t>
  </si>
  <si>
    <t>УТВЕРЖДАЮ</t>
  </si>
  <si>
    <t>Директор (заместитель директора)</t>
  </si>
  <si>
    <t>___________________________(______________________)</t>
  </si>
  <si>
    <t>Наименование профессиональной образовательной организации</t>
  </si>
  <si>
    <t>ОГБПОУ  "ТОМСКИЙ АГРАРНЫЙ КОЛЛЕДЖ"</t>
  </si>
  <si>
    <t>Код программы</t>
  </si>
  <si>
    <t>ПССЗ</t>
  </si>
  <si>
    <t>Код и наименование специальности</t>
  </si>
  <si>
    <t>38.02.02 Страховое дело по отраслям</t>
  </si>
  <si>
    <t>Квалификация</t>
  </si>
  <si>
    <t>специалист страхового дела</t>
  </si>
  <si>
    <t>Форма обучения</t>
  </si>
  <si>
    <t>очная</t>
  </si>
  <si>
    <t>ПЛАН УЧЕБНОГО ПРОЦЕССА</t>
  </si>
  <si>
    <t>Нормативный срок обучения</t>
  </si>
  <si>
    <t>1 года 10 месяцев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</si>
  <si>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</si>
  <si>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</si>
  <si>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</si>
  <si>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(час)</t>
  </si>
  <si>
    <t xml:space="preserve">Максимальная </t>
  </si>
  <si>
    <t>Самостоятельная  работа</t>
  </si>
  <si>
    <t>Обязательная аудиторная</t>
  </si>
  <si>
    <t>1 курс</t>
  </si>
  <si>
    <t>2 курс</t>
  </si>
  <si>
    <t>Всего занятий</t>
  </si>
  <si>
    <t>в том числе</t>
  </si>
  <si>
    <t xml:space="preserve">3 сем. </t>
  </si>
  <si>
    <t xml:space="preserve">4 сем.  </t>
  </si>
  <si>
    <t xml:space="preserve">5 сем.  </t>
  </si>
  <si>
    <t xml:space="preserve">6 сем.  </t>
  </si>
  <si>
    <t>Лекций</t>
  </si>
  <si>
    <t xml:space="preserve">Лаборат. и практ. занятий, вкл. семинары </t>
  </si>
  <si>
    <t xml:space="preserve">Курсовых работ (проектов) </t>
  </si>
  <si>
    <t>О.00</t>
  </si>
  <si>
    <t>Общегуманитарный и социально-экономический цикл</t>
  </si>
  <si>
    <t>ОГСЭ.01</t>
  </si>
  <si>
    <t xml:space="preserve">Основы философии </t>
  </si>
  <si>
    <t xml:space="preserve"> -, дз</t>
  </si>
  <si>
    <t>ОГСЭ.02</t>
  </si>
  <si>
    <t>История</t>
  </si>
  <si>
    <t>дз, -</t>
  </si>
  <si>
    <t>ОГСЭ.03</t>
  </si>
  <si>
    <t>Иностранный язык</t>
  </si>
  <si>
    <t xml:space="preserve"> -,з, -дз</t>
  </si>
  <si>
    <t>ОГСЭ.04</t>
  </si>
  <si>
    <t>Физическая культура</t>
  </si>
  <si>
    <t>з,з,з,з</t>
  </si>
  <si>
    <t>ОГСЭ.05</t>
  </si>
  <si>
    <t>Психология общения</t>
  </si>
  <si>
    <t>ОГСЭ.06</t>
  </si>
  <si>
    <t>Русский язык и культура речи</t>
  </si>
  <si>
    <t>ЕН.00</t>
  </si>
  <si>
    <t>Математический и общий естественнонаучный цикл</t>
  </si>
  <si>
    <t>0/3/0</t>
  </si>
  <si>
    <t>ЕН.01</t>
  </si>
  <si>
    <t>Математика</t>
  </si>
  <si>
    <t>ЕН.02</t>
  </si>
  <si>
    <t>Информационные технологии в профессиональной деятельности</t>
  </si>
  <si>
    <t xml:space="preserve"> -д з</t>
  </si>
  <si>
    <t>ЕН.03</t>
  </si>
  <si>
    <t>Информатика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</si>
  <si>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</si>
  <si>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</si>
  <si>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</si>
  <si>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</si>
  <si>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</si>
  <si>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Экономика организации</t>
  </si>
  <si>
    <t xml:space="preserve"> - , Э</t>
  </si>
  <si>
    <t>ОП.02</t>
  </si>
  <si>
    <t>Статистика</t>
  </si>
  <si>
    <t xml:space="preserve"> - , дз</t>
  </si>
  <si>
    <t>ОП.03</t>
  </si>
  <si>
    <t>Менеджмент</t>
  </si>
  <si>
    <t>ОП.04</t>
  </si>
  <si>
    <t>Документационное обеспечение управления</t>
  </si>
  <si>
    <t>ОП.05</t>
  </si>
  <si>
    <t>Правовое обеспечение профессиональной деятельности</t>
  </si>
  <si>
    <t>ОП.06</t>
  </si>
  <si>
    <t>Финансы, денежное обращение и кредит</t>
  </si>
  <si>
    <t xml:space="preserve"> -, Э</t>
  </si>
  <si>
    <t>ОП.07</t>
  </si>
  <si>
    <t>Бухгалтерский учет в страховых организациях</t>
  </si>
  <si>
    <t>ОП.08</t>
  </si>
  <si>
    <t>Налоги и налогообложение</t>
  </si>
  <si>
    <t>дз,  -</t>
  </si>
  <si>
    <t>ОП.09</t>
  </si>
  <si>
    <t>Аудит страховых организаций</t>
  </si>
  <si>
    <t>ОП.10</t>
  </si>
  <si>
    <t>Страховое дело</t>
  </si>
  <si>
    <t xml:space="preserve">Э, - </t>
  </si>
  <si>
    <t>ОП.11</t>
  </si>
  <si>
    <t>Безопасность жизнедеятельности</t>
  </si>
  <si>
    <t>ОП.12</t>
  </si>
  <si>
    <t>Экономическая теория</t>
  </si>
  <si>
    <t>ОП.13</t>
  </si>
  <si>
    <t>Финансовый менеджмент</t>
  </si>
  <si>
    <t>ОП.14</t>
  </si>
  <si>
    <t>Страховое право</t>
  </si>
  <si>
    <t>ОП.15</t>
  </si>
  <si>
    <t>Основы банковского дела</t>
  </si>
  <si>
    <t>ПМ.00</t>
  </si>
  <si>
    <t>Профессиональные модули</t>
  </si>
  <si>
    <t>ПМ.01</t>
  </si>
  <si>
    <t>Реализация различных технологий розничных продаж в страховании</t>
  </si>
  <si>
    <t>ЭК</t>
  </si>
  <si>
    <t>МДК.01.01</t>
  </si>
  <si>
    <t>Посреднические продажи страховых продуктов (по отраслям)</t>
  </si>
  <si>
    <t>МДК.01.02</t>
  </si>
  <si>
    <t>Прямые продажи страховых продуктов (по отраслям)</t>
  </si>
  <si>
    <t>МДК.01.03</t>
  </si>
  <si>
    <t>Интернет-продажи страховых полисов (по отраслям)</t>
  </si>
  <si>
    <t>ДЗ</t>
  </si>
  <si>
    <t>УП.01</t>
  </si>
  <si>
    <t>ПП.01</t>
  </si>
  <si>
    <t>ПМ.02</t>
  </si>
  <si>
    <t>Организация продаж страховых продуктов</t>
  </si>
  <si>
    <t>МДК.02.01</t>
  </si>
  <si>
    <t>Планирование и организация продаж в страховании (по отраслям)</t>
  </si>
  <si>
    <t>МДК.02.02</t>
  </si>
  <si>
    <t>Анализ эффективности продаж (по отраслям)</t>
  </si>
  <si>
    <t>ПП.02</t>
  </si>
  <si>
    <t>ПМ.03</t>
  </si>
  <si>
    <t>Сопровождение договоров страхования (определение страховой стоимости и премии)</t>
  </si>
  <si>
    <t>эк</t>
  </si>
  <si>
    <t>МДК.03.01</t>
  </si>
  <si>
    <t>Документальное и программное обеспечение страховых операций (по отраслям)</t>
  </si>
  <si>
    <t>МДК.03.02</t>
  </si>
  <si>
    <t>Учет страховых договоров и анализ показателей продаж (по отраслям)</t>
  </si>
  <si>
    <t>УП.03</t>
  </si>
  <si>
    <t>ПМ.04</t>
  </si>
  <si>
    <t>Оформление и сопровождение страхового случая (оценка страхового ущерба, урегулирование убытков)</t>
  </si>
  <si>
    <t>МДК.04.01</t>
  </si>
  <si>
    <t>Документальное и программное обеспечение страховых выплат (по отраслям)</t>
  </si>
  <si>
    <t>МДК.04.02</t>
  </si>
  <si>
    <t>Правовое регулирование страховых выплат и страховое мошенничество (по отраслям)</t>
  </si>
  <si>
    <t>Э</t>
  </si>
  <si>
    <t>МДК.04.03</t>
  </si>
  <si>
    <t>Оценка ущерба и страхового возмещения (по отраслям)</t>
  </si>
  <si>
    <t>УП.04</t>
  </si>
  <si>
    <t>ПМ.05</t>
  </si>
  <si>
    <t>Выполнение работ по одной или нескольким профессиям рабочих, должностям служащих –  20034 Агент страховой</t>
  </si>
  <si>
    <t>МДК.05.01</t>
  </si>
  <si>
    <t>Агент страховой</t>
  </si>
  <si>
    <t>ПП.05</t>
  </si>
  <si>
    <t>Всего часов обучения по циклам ОПОП</t>
  </si>
  <si>
    <t xml:space="preserve">Консультации на учебную группу по  4 часа на одного студента в год </t>
  </si>
  <si>
    <t xml:space="preserve">Всего </t>
  </si>
  <si>
    <t>дисциплин и МДК</t>
  </si>
  <si>
    <t>самостоятельная работа</t>
  </si>
  <si>
    <t>учебной практики</t>
  </si>
  <si>
    <t>Государственная итоговая аттестация 6 недель</t>
  </si>
  <si>
    <t>Выполнение дипломного проекта (работы) с_25.05_ по_16.06._(всего 4 нед)</t>
  </si>
  <si>
    <t>производ.практики</t>
  </si>
  <si>
    <t>Защита дипломного проекта (работы) с__18.06_по__30.06_(всего_2_нед)</t>
  </si>
  <si>
    <t>преддипломная практика</t>
  </si>
  <si>
    <t>экзаменов</t>
  </si>
  <si>
    <t>дифф.зачетов</t>
  </si>
  <si>
    <t>зачетов</t>
  </si>
  <si>
    <t>О.ОО</t>
  </si>
  <si>
    <t>Общеобразовательные учебные дисциплины</t>
  </si>
  <si>
    <t xml:space="preserve"> 0/ 10 / 6</t>
  </si>
  <si>
    <t>Общие</t>
  </si>
  <si>
    <t>ОУД.01</t>
  </si>
  <si>
    <t>Русский язык и литература</t>
  </si>
  <si>
    <t>Э, Э</t>
  </si>
  <si>
    <t>ОУД.02</t>
  </si>
  <si>
    <t xml:space="preserve">  -, ДЗ</t>
  </si>
  <si>
    <t>ОУД.03</t>
  </si>
  <si>
    <t>ОУД.04</t>
  </si>
  <si>
    <t>ОУД.05</t>
  </si>
  <si>
    <t>Основы безопасности жизнедеятельности</t>
  </si>
  <si>
    <t>По выбору из обязательных предметных облостей</t>
  </si>
  <si>
    <t>ОУД.06</t>
  </si>
  <si>
    <t>Обществознание</t>
  </si>
  <si>
    <t xml:space="preserve">ДЗ </t>
  </si>
  <si>
    <t>ОУД.07</t>
  </si>
  <si>
    <t>Естествознание</t>
  </si>
  <si>
    <t>ДЗ, ДЗ</t>
  </si>
  <si>
    <t>ОУД.08</t>
  </si>
  <si>
    <t>География</t>
  </si>
  <si>
    <t>ОУД.09</t>
  </si>
  <si>
    <t>Математика: алгебра, начала математического анализа, геометрия</t>
  </si>
  <si>
    <t>Э,Э</t>
  </si>
  <si>
    <t>ОУД.10</t>
  </si>
  <si>
    <t>ОУД.11</t>
  </si>
  <si>
    <t>Экономика</t>
  </si>
  <si>
    <t xml:space="preserve">     Э, -</t>
  </si>
  <si>
    <t>ОУД.12</t>
  </si>
  <si>
    <t>Право</t>
  </si>
  <si>
    <t>Дополнительные</t>
  </si>
  <si>
    <t>ОУД.13</t>
  </si>
  <si>
    <t>Эффективное поведение на рынке труда</t>
  </si>
  <si>
    <t>ОУД.14</t>
  </si>
  <si>
    <t>Индивидуальный проект</t>
  </si>
  <si>
    <t>3 курс</t>
  </si>
  <si>
    <t xml:space="preserve"> Э, -</t>
  </si>
  <si>
    <t xml:space="preserve">  -, З</t>
  </si>
  <si>
    <t xml:space="preserve"> 1 / 3 / 2</t>
  </si>
  <si>
    <t xml:space="preserve"> -, з</t>
  </si>
  <si>
    <t>З</t>
  </si>
  <si>
    <t xml:space="preserve">З </t>
  </si>
  <si>
    <t xml:space="preserve"> 1 / 1 / 0</t>
  </si>
  <si>
    <t xml:space="preserve"> 1 / 4 / 4</t>
  </si>
  <si>
    <t xml:space="preserve"> з, -</t>
  </si>
  <si>
    <t>2/6/7</t>
  </si>
  <si>
    <t xml:space="preserve"> ДЗ, -</t>
  </si>
  <si>
    <t>0/11/11</t>
  </si>
  <si>
    <t>з, -</t>
  </si>
  <si>
    <t>8/4/0</t>
  </si>
  <si>
    <t>13/30/24</t>
  </si>
  <si>
    <t>2/17/18</t>
  </si>
  <si>
    <t>Введение в специальность</t>
  </si>
  <si>
    <t>2 года 10 месяцев</t>
  </si>
  <si>
    <t>По выбору из обязательных предметных областей</t>
  </si>
  <si>
    <t xml:space="preserve"> 4/80 / 6</t>
  </si>
  <si>
    <t xml:space="preserve"> 2 / 3 / 2</t>
  </si>
  <si>
    <t>8/2/0</t>
  </si>
  <si>
    <t xml:space="preserve"> дз,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</si>
</sst>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р_._-;\-* #,##0.00\ _р_._-;_-* &quot;-&quot;??\ _р_._-;_-@_-"/>
    <numFmt numFmtId="165" formatCode="0.0"/>
  </numFmts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207">
    <xf numFmtId="0" fontId="0" fillId="0" borderId="0" xfId="0"/>
    <xf numFmtId="0" fontId="3" fillId="0" borderId="1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/>
    <xf numFmtId="0" fontId="4" fillId="0" borderId="0" xfId="0" applyFont="1" applyFill="1" applyBorder="1" applyAlignment="1"/>
    <xf numFmtId="0" fontId="5" fillId="0" borderId="0" xfId="1" applyFont="1" applyFill="1"/>
    <xf numFmtId="0" fontId="6" fillId="0" borderId="0" xfId="1" applyFont="1" applyFill="1"/>
    <xf numFmtId="0" fontId="4" fillId="0" borderId="0" xfId="0" applyFont="1"/>
    <xf numFmtId="0" fontId="5" fillId="0" borderId="0" xfId="1" applyFont="1" applyFill="1" applyAlignment="1">
      <alignment horizontal="left"/>
    </xf>
    <xf numFmtId="0" fontId="5" fillId="0" borderId="1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vertical="center" textRotation="90" wrapText="1"/>
    </xf>
    <xf numFmtId="0" fontId="5" fillId="0" borderId="11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/>
    </xf>
    <xf numFmtId="0" fontId="6" fillId="2" borderId="1" xfId="1" applyFont="1" applyFill="1" applyBorder="1" applyAlignment="1">
      <alignment vertical="top" wrapText="1"/>
    </xf>
    <xf numFmtId="49" fontId="6" fillId="2" borderId="11" xfId="1" applyNumberFormat="1" applyFont="1" applyFill="1" applyBorder="1" applyAlignment="1">
      <alignment horizontal="center"/>
    </xf>
    <xf numFmtId="1" fontId="5" fillId="2" borderId="1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justify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center"/>
    </xf>
    <xf numFmtId="0" fontId="5" fillId="0" borderId="7" xfId="1" applyFont="1" applyFill="1" applyBorder="1"/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" xfId="1" applyFont="1" applyFill="1" applyBorder="1"/>
    <xf numFmtId="0" fontId="4" fillId="0" borderId="6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top"/>
    </xf>
    <xf numFmtId="0" fontId="6" fillId="2" borderId="11" xfId="1" applyFont="1" applyFill="1" applyBorder="1" applyAlignment="1">
      <alignment wrapText="1"/>
    </xf>
    <xf numFmtId="1" fontId="5" fillId="2" borderId="1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top"/>
    </xf>
    <xf numFmtId="0" fontId="4" fillId="0" borderId="1" xfId="1" applyFont="1" applyFill="1" applyBorder="1" applyAlignment="1">
      <alignment wrapText="1"/>
    </xf>
    <xf numFmtId="0" fontId="6" fillId="2" borderId="1" xfId="1" applyFont="1" applyFill="1" applyBorder="1"/>
    <xf numFmtId="49" fontId="6" fillId="2" borderId="1" xfId="1" applyNumberFormat="1" applyFont="1" applyFill="1" applyBorder="1" applyAlignment="1">
      <alignment horizontal="center"/>
    </xf>
    <xf numFmtId="1" fontId="5" fillId="2" borderId="1" xfId="1" applyNumberFormat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3" xfId="1" applyFont="1" applyFill="1" applyBorder="1" applyAlignment="1">
      <alignment horizontal="center" wrapText="1"/>
    </xf>
    <xf numFmtId="0" fontId="4" fillId="0" borderId="6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6" fillId="2" borderId="7" xfId="1" applyFont="1" applyFill="1" applyBorder="1" applyAlignment="1">
      <alignment vertical="top" wrapText="1"/>
    </xf>
    <xf numFmtId="0" fontId="6" fillId="2" borderId="1" xfId="1" applyFont="1" applyFill="1" applyBorder="1" applyAlignment="1">
      <alignment horizontal="center"/>
    </xf>
    <xf numFmtId="1" fontId="4" fillId="2" borderId="1" xfId="1" applyNumberFormat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justify" vertical="top" wrapText="1"/>
    </xf>
    <xf numFmtId="0" fontId="5" fillId="0" borderId="11" xfId="1" applyFont="1" applyFill="1" applyBorder="1" applyAlignment="1">
      <alignment wrapText="1"/>
    </xf>
    <xf numFmtId="0" fontId="5" fillId="0" borderId="6" xfId="1" applyFont="1" applyFill="1" applyBorder="1" applyAlignment="1">
      <alignment horizontal="center" wrapText="1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top"/>
    </xf>
    <xf numFmtId="0" fontId="5" fillId="0" borderId="11" xfId="0" applyFont="1" applyBorder="1" applyAlignment="1">
      <alignment horizontal="justify" vertical="top" wrapText="1"/>
    </xf>
    <xf numFmtId="0" fontId="5" fillId="2" borderId="6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1" fontId="5" fillId="0" borderId="4" xfId="1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6" fillId="0" borderId="1" xfId="0" applyFont="1" applyBorder="1" applyAlignment="1">
      <alignment horizontal="justify" vertical="top" wrapText="1"/>
    </xf>
    <xf numFmtId="0" fontId="5" fillId="0" borderId="15" xfId="1" applyFont="1" applyFill="1" applyBorder="1" applyAlignment="1">
      <alignment horizontal="center" wrapText="1"/>
    </xf>
    <xf numFmtId="1" fontId="5" fillId="0" borderId="11" xfId="1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3" borderId="1" xfId="1" applyFont="1" applyFill="1" applyBorder="1"/>
    <xf numFmtId="0" fontId="3" fillId="3" borderId="1" xfId="1" applyFont="1" applyFill="1" applyBorder="1"/>
    <xf numFmtId="0" fontId="5" fillId="3" borderId="6" xfId="1" applyFont="1" applyFill="1" applyBorder="1" applyAlignment="1">
      <alignment horizontal="center"/>
    </xf>
    <xf numFmtId="1" fontId="5" fillId="3" borderId="1" xfId="1" applyNumberFormat="1" applyFont="1" applyFill="1" applyBorder="1" applyAlignment="1">
      <alignment horizontal="center"/>
    </xf>
    <xf numFmtId="0" fontId="6" fillId="0" borderId="9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9" xfId="1" applyFont="1" applyFill="1" applyBorder="1"/>
    <xf numFmtId="0" fontId="5" fillId="0" borderId="0" xfId="1" applyFont="1" applyFill="1" applyBorder="1"/>
    <xf numFmtId="0" fontId="4" fillId="0" borderId="19" xfId="0" applyFont="1" applyFill="1" applyBorder="1" applyAlignment="1">
      <alignment horizontal="center"/>
    </xf>
    <xf numFmtId="0" fontId="6" fillId="0" borderId="9" xfId="1" applyFont="1" applyFill="1" applyBorder="1"/>
    <xf numFmtId="0" fontId="6" fillId="0" borderId="0" xfId="1" applyFont="1" applyFill="1" applyBorder="1" applyAlignment="1">
      <alignment horizontal="center"/>
    </xf>
    <xf numFmtId="0" fontId="5" fillId="0" borderId="12" xfId="1" applyFont="1" applyFill="1" applyBorder="1"/>
    <xf numFmtId="0" fontId="5" fillId="0" borderId="2" xfId="1" applyFont="1" applyFill="1" applyBorder="1"/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6" fillId="4" borderId="7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0" fontId="8" fillId="4" borderId="1" xfId="0" applyFont="1" applyFill="1" applyBorder="1"/>
    <xf numFmtId="0" fontId="5" fillId="0" borderId="11" xfId="1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4" fillId="0" borderId="0" xfId="0" applyNumberFormat="1" applyFont="1"/>
    <xf numFmtId="0" fontId="5" fillId="0" borderId="1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/>
    </xf>
    <xf numFmtId="0" fontId="5" fillId="0" borderId="1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 vertical="top"/>
    </xf>
    <xf numFmtId="0" fontId="6" fillId="4" borderId="7" xfId="1" applyFont="1" applyFill="1" applyBorder="1" applyAlignment="1">
      <alignment vertical="top" wrapText="1"/>
    </xf>
    <xf numFmtId="0" fontId="5" fillId="4" borderId="6" xfId="1" applyFont="1" applyFill="1" applyBorder="1" applyAlignment="1">
      <alignment horizontal="center" wrapText="1"/>
    </xf>
    <xf numFmtId="1" fontId="5" fillId="4" borderId="1" xfId="1" applyNumberFormat="1" applyFont="1" applyFill="1" applyBorder="1" applyAlignment="1">
      <alignment horizontal="center" vertical="center"/>
    </xf>
    <xf numFmtId="1" fontId="5" fillId="4" borderId="11" xfId="1" applyNumberFormat="1" applyFont="1" applyFill="1" applyBorder="1" applyAlignment="1">
      <alignment horizontal="center" vertical="center"/>
    </xf>
    <xf numFmtId="1" fontId="5" fillId="4" borderId="1" xfId="1" applyNumberFormat="1" applyFont="1" applyFill="1" applyBorder="1" applyAlignment="1">
      <alignment horizontal="center"/>
    </xf>
    <xf numFmtId="0" fontId="5" fillId="4" borderId="1" xfId="1" applyFont="1" applyFill="1" applyBorder="1"/>
    <xf numFmtId="0" fontId="3" fillId="4" borderId="1" xfId="1" applyFont="1" applyFill="1" applyBorder="1"/>
    <xf numFmtId="0" fontId="5" fillId="4" borderId="6" xfId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1" fontId="4" fillId="4" borderId="1" xfId="1" applyNumberFormat="1" applyFont="1" applyFill="1" applyBorder="1" applyAlignment="1">
      <alignment horizontal="center" vertical="top" wrapText="1"/>
    </xf>
    <xf numFmtId="0" fontId="5" fillId="4" borderId="1" xfId="1" applyFont="1" applyFill="1" applyBorder="1" applyAlignment="1">
      <alignment horizontal="center" wrapText="1"/>
    </xf>
    <xf numFmtId="0" fontId="6" fillId="4" borderId="1" xfId="1" applyFont="1" applyFill="1" applyBorder="1"/>
    <xf numFmtId="49" fontId="6" fillId="4" borderId="1" xfId="1" applyNumberFormat="1" applyFont="1" applyFill="1" applyBorder="1" applyAlignment="1">
      <alignment horizontal="center"/>
    </xf>
    <xf numFmtId="0" fontId="6" fillId="4" borderId="14" xfId="1" applyFont="1" applyFill="1" applyBorder="1" applyAlignment="1">
      <alignment wrapText="1"/>
    </xf>
    <xf numFmtId="0" fontId="6" fillId="4" borderId="11" xfId="1" applyFont="1" applyFill="1" applyBorder="1" applyAlignment="1">
      <alignment wrapText="1"/>
    </xf>
    <xf numFmtId="0" fontId="6" fillId="4" borderId="11" xfId="1" applyFont="1" applyFill="1" applyBorder="1" applyAlignment="1">
      <alignment horizontal="center"/>
    </xf>
    <xf numFmtId="0" fontId="6" fillId="4" borderId="1" xfId="1" applyFont="1" applyFill="1" applyBorder="1" applyAlignment="1">
      <alignment vertical="top" wrapText="1"/>
    </xf>
    <xf numFmtId="49" fontId="6" fillId="4" borderId="11" xfId="1" applyNumberFormat="1" applyFont="1" applyFill="1" applyBorder="1" applyAlignment="1">
      <alignment horizontal="center"/>
    </xf>
    <xf numFmtId="1" fontId="5" fillId="4" borderId="11" xfId="1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textRotation="90" wrapText="1"/>
    </xf>
    <xf numFmtId="0" fontId="5" fillId="0" borderId="7" xfId="1" applyFont="1" applyFill="1" applyBorder="1" applyAlignment="1">
      <alignment horizontal="center" vertical="center" textRotation="90" wrapText="1"/>
    </xf>
    <xf numFmtId="0" fontId="5" fillId="0" borderId="1" xfId="1" applyFont="1" applyFill="1" applyBorder="1" applyAlignment="1">
      <alignment horizontal="center" vertical="center" textRotation="90" wrapText="1"/>
    </xf>
    <xf numFmtId="0" fontId="5" fillId="0" borderId="11" xfId="1" applyFont="1" applyFill="1" applyBorder="1" applyAlignment="1">
      <alignment horizontal="center" vertical="center" textRotation="90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textRotation="90" wrapText="1"/>
    </xf>
    <xf numFmtId="0" fontId="5" fillId="0" borderId="9" xfId="1" applyFont="1" applyFill="1" applyBorder="1" applyAlignment="1">
      <alignment horizontal="center" vertical="center" textRotation="90" wrapText="1"/>
    </xf>
    <xf numFmtId="0" fontId="5" fillId="0" borderId="12" xfId="1" applyFont="1" applyFill="1" applyBorder="1" applyAlignment="1">
      <alignment horizontal="center" vertical="center" textRotation="90" wrapText="1"/>
    </xf>
    <xf numFmtId="0" fontId="5" fillId="0" borderId="4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 vertical="center" textRotation="90"/>
    </xf>
    <xf numFmtId="0" fontId="5" fillId="0" borderId="13" xfId="1" applyFont="1" applyFill="1" applyBorder="1" applyAlignment="1">
      <alignment horizontal="center" vertical="center" textRotation="90"/>
    </xf>
    <xf numFmtId="0" fontId="5" fillId="0" borderId="7" xfId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left" wrapText="1"/>
    </xf>
    <xf numFmtId="0" fontId="6" fillId="0" borderId="8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1" applyFont="1" applyFill="1" applyBorder="1" applyAlignment="1">
      <alignment horizontal="center" vertical="center" textRotation="90"/>
    </xf>
    <xf numFmtId="0" fontId="6" fillId="0" borderId="14" xfId="1" applyFont="1" applyFill="1" applyBorder="1" applyAlignment="1">
      <alignment horizontal="center" vertical="center" textRotation="90"/>
    </xf>
    <xf numFmtId="0" fontId="6" fillId="0" borderId="9" xfId="1" applyFont="1" applyFill="1" applyBorder="1" applyAlignment="1">
      <alignment horizontal="center" vertical="center" textRotation="90"/>
    </xf>
    <xf numFmtId="0" fontId="6" fillId="0" borderId="7" xfId="1" applyFont="1" applyFill="1" applyBorder="1" applyAlignment="1">
      <alignment horizontal="center" vertical="center" textRotation="90"/>
    </xf>
    <xf numFmtId="0" fontId="5" fillId="0" borderId="0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13" xfId="1" applyFont="1" applyFill="1" applyBorder="1" applyAlignment="1">
      <alignment horizontal="left" vertical="center"/>
    </xf>
    <xf numFmtId="0" fontId="6" fillId="0" borderId="11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left" vertical="center"/>
    </xf>
    <xf numFmtId="0" fontId="5" fillId="0" borderId="15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4" fillId="5" borderId="0" xfId="0" applyFont="1" applyFill="1"/>
    <xf numFmtId="0" fontId="5" fillId="5" borderId="0" xfId="1" applyFont="1" applyFill="1"/>
    <xf numFmtId="0" fontId="5" fillId="5" borderId="4" xfId="1" applyFont="1" applyFill="1" applyBorder="1" applyAlignment="1">
      <alignment horizontal="center"/>
    </xf>
    <xf numFmtId="0" fontId="5" fillId="5" borderId="6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 vertical="center" wrapText="1"/>
    </xf>
    <xf numFmtId="0" fontId="5" fillId="5" borderId="11" xfId="1" applyFont="1" applyFill="1" applyBorder="1" applyAlignment="1">
      <alignment horizontal="center" vertical="center" wrapText="1"/>
    </xf>
    <xf numFmtId="0" fontId="6" fillId="5" borderId="7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1" xfId="0" applyNumberFormat="1" applyFont="1" applyFill="1" applyBorder="1" applyAlignment="1">
      <alignment horizontal="center"/>
    </xf>
    <xf numFmtId="0" fontId="5" fillId="5" borderId="7" xfId="0" applyNumberFormat="1" applyFont="1" applyFill="1" applyBorder="1" applyAlignment="1">
      <alignment horizontal="center"/>
    </xf>
    <xf numFmtId="1" fontId="5" fillId="5" borderId="11" xfId="1" applyNumberFormat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1" fontId="5" fillId="5" borderId="11" xfId="1" applyNumberFormat="1" applyFont="1" applyFill="1" applyBorder="1" applyAlignment="1">
      <alignment horizontal="center" vertical="center"/>
    </xf>
    <xf numFmtId="1" fontId="5" fillId="5" borderId="1" xfId="1" applyNumberFormat="1" applyFont="1" applyFill="1" applyBorder="1" applyAlignment="1">
      <alignment horizontal="center" vertical="center"/>
    </xf>
    <xf numFmtId="1" fontId="4" fillId="5" borderId="1" xfId="1" applyNumberFormat="1" applyFont="1" applyFill="1" applyBorder="1" applyAlignment="1">
      <alignment horizontal="center" vertical="top" wrapText="1"/>
    </xf>
    <xf numFmtId="1" fontId="5" fillId="5" borderId="1" xfId="1" applyNumberFormat="1" applyFont="1" applyFill="1" applyBorder="1" applyAlignment="1">
      <alignment horizontal="center"/>
    </xf>
    <xf numFmtId="0" fontId="6" fillId="5" borderId="11" xfId="1" applyFont="1" applyFill="1" applyBorder="1" applyAlignment="1">
      <alignment horizontal="center"/>
    </xf>
    <xf numFmtId="0" fontId="6" fillId="5" borderId="7" xfId="1" applyFont="1" applyFill="1" applyBorder="1" applyAlignment="1">
      <alignment horizontal="center"/>
    </xf>
    <xf numFmtId="0" fontId="6" fillId="5" borderId="7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 vertical="center"/>
    </xf>
    <xf numFmtId="0" fontId="5" fillId="5" borderId="11" xfId="1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2"/>
    <cellStyle name="Обычный 3" xfId="3"/>
    <cellStyle name="Обычный_план механики" xfId="1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2"/>
  <sheetViews>
    <sheetView zoomScaleNormal="100" workbookViewId="0">
      <selection activeCell="M71" sqref="M71"/>
    </sheetView>
  </sheetViews>
  <sheetFormatPr defaultRowHeight="15.75" x14ac:dyDescent="0.25"/>
  <cols>
    <col min="1" max="1" width="21" style="8" customWidth="1"/>
    <col min="2" max="2" width="45.5703125" style="8" customWidth="1"/>
    <col min="3" max="3" width="8.5703125" style="8" customWidth="1"/>
    <col min="4" max="4" width="7" style="8" customWidth="1"/>
    <col min="5" max="5" width="9.140625" style="8" customWidth="1"/>
    <col min="6" max="6" width="10.28515625" style="8" customWidth="1"/>
    <col min="7" max="7" width="7" style="8" customWidth="1"/>
    <col min="8" max="8" width="8.140625" style="8" customWidth="1"/>
    <col min="9" max="11" width="12.28515625" style="8" customWidth="1"/>
    <col min="12" max="12" width="9.5703125" style="8" customWidth="1"/>
    <col min="13" max="13" width="9.140625" style="8"/>
    <col min="14" max="14" width="9.7109375" style="8" customWidth="1"/>
    <col min="15" max="15" width="9.85546875" style="8" customWidth="1"/>
    <col min="16" max="16384" width="9.140625" style="8"/>
  </cols>
  <sheetData>
    <row r="1" spans="1:16" s="4" customForma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1</v>
      </c>
      <c r="M1" s="2"/>
      <c r="N1" s="2"/>
      <c r="O1" s="3" t="s">
        <v>2</v>
      </c>
      <c r="P1" s="3"/>
    </row>
    <row r="2" spans="1:16" s="4" customFormat="1" ht="23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 t="s">
        <v>3</v>
      </c>
      <c r="P2" s="3"/>
    </row>
    <row r="3" spans="1:16" s="4" customFormat="1" ht="18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 t="s">
        <v>4</v>
      </c>
      <c r="P3" s="3"/>
    </row>
    <row r="4" spans="1:16" s="4" customFormat="1" ht="36.75" customHeight="1" x14ac:dyDescent="0.25">
      <c r="A4" s="148" t="s">
        <v>5</v>
      </c>
      <c r="B4" s="148"/>
      <c r="C4" s="149" t="s">
        <v>6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5"/>
    </row>
    <row r="5" spans="1:16" x14ac:dyDescent="0.25">
      <c r="A5" s="6"/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x14ac:dyDescent="0.25">
      <c r="A6" s="6" t="s">
        <v>7</v>
      </c>
      <c r="B6" s="6" t="s">
        <v>8</v>
      </c>
      <c r="C6" s="150" t="s">
        <v>9</v>
      </c>
      <c r="D6" s="150"/>
      <c r="E6" s="150"/>
      <c r="F6" s="150"/>
      <c r="G6" s="150"/>
      <c r="H6" s="150"/>
      <c r="I6" s="150"/>
      <c r="J6" s="9"/>
      <c r="K6" s="9"/>
      <c r="L6" s="6" t="s">
        <v>10</v>
      </c>
      <c r="M6" s="6"/>
      <c r="N6" s="6"/>
      <c r="O6" s="6"/>
    </row>
    <row r="7" spans="1:16" x14ac:dyDescent="0.25">
      <c r="A7" s="6"/>
      <c r="B7" s="6"/>
      <c r="C7" s="151" t="s">
        <v>11</v>
      </c>
      <c r="D7" s="151"/>
      <c r="E7" s="151"/>
      <c r="F7" s="6" t="s">
        <v>12</v>
      </c>
      <c r="G7" s="6"/>
      <c r="H7" s="6"/>
      <c r="I7" s="6"/>
      <c r="J7" s="6"/>
      <c r="K7" s="6"/>
      <c r="L7" s="6" t="s">
        <v>13</v>
      </c>
      <c r="M7" s="6"/>
      <c r="N7" s="6" t="s">
        <v>14</v>
      </c>
      <c r="O7" s="6"/>
    </row>
    <row r="8" spans="1:16" x14ac:dyDescent="0.25">
      <c r="A8" s="6" t="s">
        <v>15</v>
      </c>
      <c r="B8" s="6"/>
      <c r="C8" s="150" t="s">
        <v>16</v>
      </c>
      <c r="D8" s="150"/>
      <c r="E8" s="150"/>
      <c r="F8" s="150"/>
      <c r="G8" s="6" t="s">
        <v>17</v>
      </c>
      <c r="H8" s="6"/>
      <c r="I8" s="6"/>
      <c r="J8" s="6"/>
      <c r="K8" s="6"/>
      <c r="L8" s="6"/>
      <c r="M8" s="6"/>
      <c r="N8" s="6"/>
      <c r="O8" s="6"/>
    </row>
    <row r="9" spans="1:16" x14ac:dyDescent="0.25">
      <c r="A9" s="6"/>
      <c r="B9" s="6"/>
      <c r="C9" s="6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6" x14ac:dyDescent="0.25">
      <c r="A10" s="6"/>
      <c r="B10" s="6"/>
      <c r="C10" s="6"/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6" ht="16.5" thickBo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6" x14ac:dyDescent="0.25">
      <c r="A12" s="129" t="s">
        <v>18</v>
      </c>
      <c r="B12" s="132" t="s">
        <v>19</v>
      </c>
      <c r="C12" s="133" t="s">
        <v>20</v>
      </c>
      <c r="D12" s="137" t="s">
        <v>21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9"/>
    </row>
    <row r="13" spans="1:16" x14ac:dyDescent="0.25">
      <c r="A13" s="130"/>
      <c r="B13" s="130"/>
      <c r="C13" s="134"/>
      <c r="D13" s="140" t="s">
        <v>22</v>
      </c>
      <c r="E13" s="135" t="s">
        <v>23</v>
      </c>
      <c r="F13" s="138" t="s">
        <v>24</v>
      </c>
      <c r="G13" s="138"/>
      <c r="H13" s="138"/>
      <c r="I13" s="139"/>
      <c r="J13" s="143" t="s">
        <v>25</v>
      </c>
      <c r="K13" s="144"/>
      <c r="L13" s="143" t="s">
        <v>26</v>
      </c>
      <c r="M13" s="144"/>
      <c r="N13" s="143" t="s">
        <v>197</v>
      </c>
      <c r="O13" s="144"/>
    </row>
    <row r="14" spans="1:16" x14ac:dyDescent="0.25">
      <c r="A14" s="129"/>
      <c r="B14" s="129"/>
      <c r="C14" s="135"/>
      <c r="D14" s="141"/>
      <c r="E14" s="135"/>
      <c r="F14" s="145" t="s">
        <v>27</v>
      </c>
      <c r="G14" s="147" t="s">
        <v>28</v>
      </c>
      <c r="H14" s="147"/>
      <c r="I14" s="147"/>
      <c r="J14" s="41"/>
      <c r="K14" s="41"/>
      <c r="L14" s="10" t="s">
        <v>29</v>
      </c>
      <c r="M14" s="10" t="s">
        <v>30</v>
      </c>
      <c r="N14" s="10" t="s">
        <v>31</v>
      </c>
      <c r="O14" s="10" t="s">
        <v>32</v>
      </c>
    </row>
    <row r="15" spans="1:16" ht="128.25" x14ac:dyDescent="0.25">
      <c r="A15" s="131"/>
      <c r="B15" s="131"/>
      <c r="C15" s="136"/>
      <c r="D15" s="142"/>
      <c r="E15" s="135"/>
      <c r="F15" s="146"/>
      <c r="G15" s="11" t="s">
        <v>33</v>
      </c>
      <c r="H15" s="11" t="s">
        <v>34</v>
      </c>
      <c r="I15" s="11" t="s">
        <v>35</v>
      </c>
      <c r="J15" s="10">
        <v>16</v>
      </c>
      <c r="K15" s="10">
        <v>23</v>
      </c>
      <c r="L15" s="10">
        <v>16</v>
      </c>
      <c r="M15" s="10">
        <v>21</v>
      </c>
      <c r="N15" s="10">
        <v>12</v>
      </c>
      <c r="O15" s="10">
        <v>10</v>
      </c>
    </row>
    <row r="16" spans="1:16" x14ac:dyDescent="0.25">
      <c r="A16" s="12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12">
        <v>10</v>
      </c>
      <c r="K16" s="12">
        <v>11</v>
      </c>
      <c r="L16" s="12">
        <v>12</v>
      </c>
      <c r="M16" s="12">
        <v>13</v>
      </c>
      <c r="N16" s="12">
        <v>14</v>
      </c>
      <c r="O16" s="12">
        <v>15</v>
      </c>
    </row>
    <row r="17" spans="1:15" ht="31.5" x14ac:dyDescent="0.25">
      <c r="A17" s="78" t="s">
        <v>161</v>
      </c>
      <c r="B17" s="79" t="s">
        <v>162</v>
      </c>
      <c r="C17" s="80" t="s">
        <v>163</v>
      </c>
      <c r="D17" s="81">
        <f>D18+D24+D32</f>
        <v>2106</v>
      </c>
      <c r="E17" s="81">
        <f t="shared" ref="E17:O17" si="0">E18+E24+E32</f>
        <v>702</v>
      </c>
      <c r="F17" s="81">
        <f>F18+F24+F32</f>
        <v>1404</v>
      </c>
      <c r="G17" s="81">
        <f t="shared" si="0"/>
        <v>821</v>
      </c>
      <c r="H17" s="81">
        <f t="shared" si="0"/>
        <v>583</v>
      </c>
      <c r="I17" s="81">
        <f t="shared" si="0"/>
        <v>0</v>
      </c>
      <c r="J17" s="81">
        <f t="shared" si="0"/>
        <v>576</v>
      </c>
      <c r="K17" s="81">
        <f t="shared" si="0"/>
        <v>828</v>
      </c>
      <c r="L17" s="81">
        <f t="shared" si="0"/>
        <v>0</v>
      </c>
      <c r="M17" s="81">
        <f t="shared" si="0"/>
        <v>0</v>
      </c>
      <c r="N17" s="81">
        <f t="shared" si="0"/>
        <v>0</v>
      </c>
      <c r="O17" s="81">
        <f t="shared" si="0"/>
        <v>0</v>
      </c>
    </row>
    <row r="18" spans="1:15" x14ac:dyDescent="0.25">
      <c r="A18" s="78"/>
      <c r="B18" s="79" t="s">
        <v>164</v>
      </c>
      <c r="C18" s="80" t="s">
        <v>200</v>
      </c>
      <c r="D18" s="81">
        <f>SUM(D19:D23)</f>
        <v>908</v>
      </c>
      <c r="E18" s="81">
        <f t="shared" ref="E18:O18" si="1">SUM(E19:E23)</f>
        <v>292</v>
      </c>
      <c r="F18" s="81">
        <f t="shared" si="1"/>
        <v>616</v>
      </c>
      <c r="G18" s="81">
        <f t="shared" si="1"/>
        <v>315</v>
      </c>
      <c r="H18" s="81">
        <f t="shared" si="1"/>
        <v>301</v>
      </c>
      <c r="I18" s="81">
        <f t="shared" si="1"/>
        <v>0</v>
      </c>
      <c r="J18" s="81">
        <f t="shared" si="1"/>
        <v>256</v>
      </c>
      <c r="K18" s="81">
        <f t="shared" si="1"/>
        <v>360</v>
      </c>
      <c r="L18" s="81">
        <f t="shared" si="1"/>
        <v>0</v>
      </c>
      <c r="M18" s="81">
        <f t="shared" si="1"/>
        <v>0</v>
      </c>
      <c r="N18" s="81">
        <f t="shared" si="1"/>
        <v>0</v>
      </c>
      <c r="O18" s="81">
        <f t="shared" si="1"/>
        <v>0</v>
      </c>
    </row>
    <row r="19" spans="1:15" x14ac:dyDescent="0.25">
      <c r="A19" s="82" t="s">
        <v>165</v>
      </c>
      <c r="B19" s="83" t="s">
        <v>166</v>
      </c>
      <c r="C19" s="84" t="s">
        <v>167</v>
      </c>
      <c r="D19" s="85">
        <f>E19+F19</f>
        <v>289</v>
      </c>
      <c r="E19" s="85">
        <v>94</v>
      </c>
      <c r="F19" s="85">
        <v>195</v>
      </c>
      <c r="G19" s="82">
        <f>F19-H19</f>
        <v>153</v>
      </c>
      <c r="H19" s="82">
        <v>42</v>
      </c>
      <c r="I19" s="82"/>
      <c r="J19" s="82">
        <v>80</v>
      </c>
      <c r="K19" s="82">
        <v>115</v>
      </c>
      <c r="L19" s="82"/>
      <c r="M19" s="82"/>
      <c r="N19" s="82"/>
      <c r="O19" s="84"/>
    </row>
    <row r="20" spans="1:15" x14ac:dyDescent="0.25">
      <c r="A20" s="82" t="s">
        <v>168</v>
      </c>
      <c r="B20" s="83" t="s">
        <v>45</v>
      </c>
      <c r="C20" s="84" t="s">
        <v>169</v>
      </c>
      <c r="D20" s="85">
        <f t="shared" ref="D20:D27" si="2">E20+F20</f>
        <v>173</v>
      </c>
      <c r="E20" s="85">
        <v>56</v>
      </c>
      <c r="F20" s="85">
        <v>117</v>
      </c>
      <c r="G20" s="82">
        <f t="shared" ref="G20:G33" si="3">F20-H20</f>
        <v>0</v>
      </c>
      <c r="H20" s="82">
        <v>117</v>
      </c>
      <c r="I20" s="82"/>
      <c r="J20" s="82">
        <v>48</v>
      </c>
      <c r="K20" s="82">
        <v>69</v>
      </c>
      <c r="L20" s="82"/>
      <c r="M20" s="82"/>
      <c r="N20" s="82"/>
      <c r="O20" s="84"/>
    </row>
    <row r="21" spans="1:15" x14ac:dyDescent="0.25">
      <c r="A21" s="82" t="s">
        <v>170</v>
      </c>
      <c r="B21" s="83" t="s">
        <v>42</v>
      </c>
      <c r="C21" s="84" t="s">
        <v>169</v>
      </c>
      <c r="D21" s="85">
        <f t="shared" si="2"/>
        <v>171</v>
      </c>
      <c r="E21" s="85">
        <v>54</v>
      </c>
      <c r="F21" s="85">
        <v>117</v>
      </c>
      <c r="G21" s="82">
        <f t="shared" si="3"/>
        <v>100</v>
      </c>
      <c r="H21" s="82">
        <v>17</v>
      </c>
      <c r="I21" s="82"/>
      <c r="J21" s="82">
        <v>48</v>
      </c>
      <c r="K21" s="82">
        <v>69</v>
      </c>
      <c r="L21" s="82"/>
      <c r="M21" s="82"/>
      <c r="N21" s="82"/>
      <c r="O21" s="84"/>
    </row>
    <row r="22" spans="1:15" x14ac:dyDescent="0.25">
      <c r="A22" s="82" t="s">
        <v>171</v>
      </c>
      <c r="B22" s="83" t="s">
        <v>48</v>
      </c>
      <c r="C22" s="84" t="s">
        <v>169</v>
      </c>
      <c r="D22" s="85">
        <f t="shared" si="2"/>
        <v>171</v>
      </c>
      <c r="E22" s="85">
        <v>54</v>
      </c>
      <c r="F22" s="85">
        <v>117</v>
      </c>
      <c r="G22" s="82">
        <f t="shared" si="3"/>
        <v>4</v>
      </c>
      <c r="H22" s="82">
        <v>113</v>
      </c>
      <c r="I22" s="82"/>
      <c r="J22" s="82">
        <v>48</v>
      </c>
      <c r="K22" s="82">
        <v>69</v>
      </c>
      <c r="L22" s="82"/>
      <c r="M22" s="82"/>
      <c r="N22" s="82"/>
      <c r="O22" s="84"/>
    </row>
    <row r="23" spans="1:15" x14ac:dyDescent="0.25">
      <c r="A23" s="82" t="s">
        <v>172</v>
      </c>
      <c r="B23" s="86" t="s">
        <v>173</v>
      </c>
      <c r="C23" s="84" t="s">
        <v>199</v>
      </c>
      <c r="D23" s="85">
        <f t="shared" si="2"/>
        <v>104</v>
      </c>
      <c r="E23" s="85">
        <v>34</v>
      </c>
      <c r="F23" s="85">
        <v>70</v>
      </c>
      <c r="G23" s="82">
        <f t="shared" si="3"/>
        <v>58</v>
      </c>
      <c r="H23" s="82">
        <v>12</v>
      </c>
      <c r="I23" s="82"/>
      <c r="J23" s="82">
        <v>32</v>
      </c>
      <c r="K23" s="82">
        <v>38</v>
      </c>
      <c r="L23" s="82"/>
      <c r="M23" s="82"/>
      <c r="N23" s="82"/>
      <c r="O23" s="84"/>
    </row>
    <row r="24" spans="1:15" ht="31.5" x14ac:dyDescent="0.25">
      <c r="A24" s="78"/>
      <c r="B24" s="79" t="s">
        <v>174</v>
      </c>
      <c r="C24" s="80" t="s">
        <v>205</v>
      </c>
      <c r="D24" s="81">
        <f>SUM(D25:D31)</f>
        <v>1108</v>
      </c>
      <c r="E24" s="81">
        <f t="shared" ref="E24:O24" si="4">SUM(E25:E31)</f>
        <v>359</v>
      </c>
      <c r="F24" s="81">
        <f t="shared" si="4"/>
        <v>749</v>
      </c>
      <c r="G24" s="81">
        <f t="shared" si="4"/>
        <v>477</v>
      </c>
      <c r="H24" s="81">
        <f t="shared" si="4"/>
        <v>272</v>
      </c>
      <c r="I24" s="81">
        <f t="shared" si="4"/>
        <v>0</v>
      </c>
      <c r="J24" s="81">
        <f t="shared" si="4"/>
        <v>320</v>
      </c>
      <c r="K24" s="81">
        <f t="shared" si="4"/>
        <v>429</v>
      </c>
      <c r="L24" s="81">
        <f t="shared" si="4"/>
        <v>0</v>
      </c>
      <c r="M24" s="81">
        <f t="shared" si="4"/>
        <v>0</v>
      </c>
      <c r="N24" s="81">
        <f t="shared" si="4"/>
        <v>0</v>
      </c>
      <c r="O24" s="81">
        <f t="shared" si="4"/>
        <v>0</v>
      </c>
    </row>
    <row r="25" spans="1:15" x14ac:dyDescent="0.25">
      <c r="A25" s="82" t="s">
        <v>175</v>
      </c>
      <c r="B25" s="86" t="s">
        <v>176</v>
      </c>
      <c r="C25" s="84" t="s">
        <v>177</v>
      </c>
      <c r="D25" s="87">
        <f t="shared" si="2"/>
        <v>116</v>
      </c>
      <c r="E25" s="87">
        <v>38</v>
      </c>
      <c r="F25" s="87">
        <v>78</v>
      </c>
      <c r="G25" s="82">
        <f t="shared" si="3"/>
        <v>58</v>
      </c>
      <c r="H25" s="88">
        <v>20</v>
      </c>
      <c r="I25" s="88"/>
      <c r="J25" s="88">
        <v>78</v>
      </c>
      <c r="K25" s="88"/>
      <c r="L25" s="88"/>
      <c r="M25" s="88"/>
      <c r="N25" s="88"/>
      <c r="O25" s="89"/>
    </row>
    <row r="26" spans="1:15" x14ac:dyDescent="0.25">
      <c r="A26" s="82" t="s">
        <v>178</v>
      </c>
      <c r="B26" s="86" t="s">
        <v>179</v>
      </c>
      <c r="C26" s="84" t="s">
        <v>180</v>
      </c>
      <c r="D26" s="87">
        <f t="shared" si="2"/>
        <v>162</v>
      </c>
      <c r="E26" s="87">
        <f t="shared" ref="E26" si="5">F26/2</f>
        <v>54</v>
      </c>
      <c r="F26" s="87">
        <v>108</v>
      </c>
      <c r="G26" s="82">
        <f t="shared" si="3"/>
        <v>76</v>
      </c>
      <c r="H26" s="88">
        <v>32</v>
      </c>
      <c r="I26" s="88"/>
      <c r="J26" s="88">
        <v>48</v>
      </c>
      <c r="K26" s="88">
        <v>60</v>
      </c>
      <c r="L26" s="88"/>
      <c r="M26" s="88"/>
      <c r="N26" s="88"/>
      <c r="O26" s="89"/>
    </row>
    <row r="27" spans="1:15" x14ac:dyDescent="0.25">
      <c r="A27" s="82" t="s">
        <v>181</v>
      </c>
      <c r="B27" s="86" t="s">
        <v>182</v>
      </c>
      <c r="C27" s="84" t="s">
        <v>202</v>
      </c>
      <c r="D27" s="87">
        <f t="shared" si="2"/>
        <v>53</v>
      </c>
      <c r="E27" s="87">
        <v>17</v>
      </c>
      <c r="F27" s="87">
        <v>36</v>
      </c>
      <c r="G27" s="82">
        <f t="shared" si="3"/>
        <v>16</v>
      </c>
      <c r="H27" s="88">
        <v>20</v>
      </c>
      <c r="I27" s="88"/>
      <c r="J27" s="88"/>
      <c r="K27" s="88">
        <v>36</v>
      </c>
      <c r="L27" s="88"/>
      <c r="M27" s="88"/>
      <c r="N27" s="88"/>
      <c r="O27" s="89"/>
    </row>
    <row r="28" spans="1:15" ht="31.5" x14ac:dyDescent="0.25">
      <c r="A28" s="82" t="s">
        <v>183</v>
      </c>
      <c r="B28" s="86" t="s">
        <v>184</v>
      </c>
      <c r="C28" s="84" t="s">
        <v>185</v>
      </c>
      <c r="D28" s="85">
        <f>E28+F28</f>
        <v>350</v>
      </c>
      <c r="E28" s="85">
        <v>116</v>
      </c>
      <c r="F28" s="85">
        <v>234</v>
      </c>
      <c r="G28" s="82">
        <f t="shared" si="3"/>
        <v>144</v>
      </c>
      <c r="H28" s="82">
        <v>90</v>
      </c>
      <c r="I28" s="82"/>
      <c r="J28" s="82">
        <v>66</v>
      </c>
      <c r="K28" s="82">
        <v>168</v>
      </c>
      <c r="L28" s="82"/>
      <c r="M28" s="82"/>
      <c r="N28" s="82"/>
      <c r="O28" s="84"/>
    </row>
    <row r="29" spans="1:15" x14ac:dyDescent="0.25">
      <c r="A29" s="82" t="s">
        <v>186</v>
      </c>
      <c r="B29" s="83" t="s">
        <v>63</v>
      </c>
      <c r="C29" s="84" t="s">
        <v>82</v>
      </c>
      <c r="D29" s="85">
        <f t="shared" ref="D29:D31" si="6">E29+F29</f>
        <v>172</v>
      </c>
      <c r="E29" s="85">
        <v>54</v>
      </c>
      <c r="F29" s="85">
        <v>118</v>
      </c>
      <c r="G29" s="82">
        <f t="shared" si="3"/>
        <v>54</v>
      </c>
      <c r="H29" s="82">
        <v>64</v>
      </c>
      <c r="I29" s="82"/>
      <c r="J29" s="82">
        <v>48</v>
      </c>
      <c r="K29" s="82">
        <v>70</v>
      </c>
      <c r="L29" s="82"/>
      <c r="M29" s="82"/>
      <c r="N29" s="82"/>
      <c r="O29" s="84"/>
    </row>
    <row r="30" spans="1:15" x14ac:dyDescent="0.25">
      <c r="A30" s="82" t="s">
        <v>187</v>
      </c>
      <c r="B30" s="83" t="s">
        <v>188</v>
      </c>
      <c r="C30" s="84" t="s">
        <v>189</v>
      </c>
      <c r="D30" s="85">
        <f t="shared" si="6"/>
        <v>120</v>
      </c>
      <c r="E30" s="85">
        <v>40</v>
      </c>
      <c r="F30" s="85">
        <v>80</v>
      </c>
      <c r="G30" s="82">
        <f t="shared" si="3"/>
        <v>64</v>
      </c>
      <c r="H30" s="82">
        <v>16</v>
      </c>
      <c r="I30" s="82"/>
      <c r="J30" s="82">
        <v>80</v>
      </c>
      <c r="K30" s="82"/>
      <c r="L30" s="82"/>
      <c r="M30" s="82"/>
      <c r="N30" s="82"/>
      <c r="O30" s="84"/>
    </row>
    <row r="31" spans="1:15" x14ac:dyDescent="0.25">
      <c r="A31" s="82" t="s">
        <v>190</v>
      </c>
      <c r="B31" s="83" t="s">
        <v>191</v>
      </c>
      <c r="C31" s="84" t="s">
        <v>177</v>
      </c>
      <c r="D31" s="85">
        <f t="shared" si="6"/>
        <v>135</v>
      </c>
      <c r="E31" s="85">
        <v>40</v>
      </c>
      <c r="F31" s="85">
        <v>95</v>
      </c>
      <c r="G31" s="82">
        <f t="shared" si="3"/>
        <v>65</v>
      </c>
      <c r="H31" s="82">
        <v>30</v>
      </c>
      <c r="I31" s="82"/>
      <c r="J31" s="82"/>
      <c r="K31" s="82">
        <v>95</v>
      </c>
      <c r="L31" s="82"/>
      <c r="M31" s="82"/>
      <c r="N31" s="82"/>
      <c r="O31" s="84"/>
    </row>
    <row r="32" spans="1:15" x14ac:dyDescent="0.25">
      <c r="A32" s="90"/>
      <c r="B32" s="79" t="s">
        <v>192</v>
      </c>
      <c r="C32" s="80" t="s">
        <v>204</v>
      </c>
      <c r="D32" s="81">
        <f>D33+D34</f>
        <v>90</v>
      </c>
      <c r="E32" s="81">
        <f t="shared" ref="E32:O32" si="7">E33+E34</f>
        <v>51</v>
      </c>
      <c r="F32" s="81">
        <f t="shared" si="7"/>
        <v>39</v>
      </c>
      <c r="G32" s="81">
        <f t="shared" si="7"/>
        <v>29</v>
      </c>
      <c r="H32" s="81">
        <f t="shared" si="7"/>
        <v>10</v>
      </c>
      <c r="I32" s="81">
        <f t="shared" si="7"/>
        <v>0</v>
      </c>
      <c r="J32" s="81">
        <f t="shared" si="7"/>
        <v>0</v>
      </c>
      <c r="K32" s="81">
        <f t="shared" si="7"/>
        <v>39</v>
      </c>
      <c r="L32" s="81">
        <f t="shared" si="7"/>
        <v>0</v>
      </c>
      <c r="M32" s="81">
        <f t="shared" si="7"/>
        <v>0</v>
      </c>
      <c r="N32" s="81">
        <f t="shared" si="7"/>
        <v>0</v>
      </c>
      <c r="O32" s="81">
        <f t="shared" si="7"/>
        <v>0</v>
      </c>
    </row>
    <row r="33" spans="1:15" x14ac:dyDescent="0.25">
      <c r="A33" s="82" t="s">
        <v>193</v>
      </c>
      <c r="B33" s="83" t="s">
        <v>194</v>
      </c>
      <c r="C33" s="84" t="s">
        <v>203</v>
      </c>
      <c r="D33" s="85">
        <f>E33+F33</f>
        <v>51</v>
      </c>
      <c r="E33" s="85">
        <v>12</v>
      </c>
      <c r="F33" s="85">
        <v>39</v>
      </c>
      <c r="G33" s="82">
        <f t="shared" si="3"/>
        <v>29</v>
      </c>
      <c r="H33" s="85">
        <v>10</v>
      </c>
      <c r="I33" s="85"/>
      <c r="J33" s="85"/>
      <c r="K33" s="85">
        <v>39</v>
      </c>
      <c r="L33" s="85"/>
      <c r="M33" s="85"/>
      <c r="N33" s="85"/>
      <c r="O33" s="85"/>
    </row>
    <row r="34" spans="1:15" x14ac:dyDescent="0.25">
      <c r="A34" s="82" t="s">
        <v>195</v>
      </c>
      <c r="B34" s="83" t="s">
        <v>196</v>
      </c>
      <c r="C34" s="84" t="s">
        <v>177</v>
      </c>
      <c r="D34" s="87">
        <v>39</v>
      </c>
      <c r="E34" s="87">
        <v>39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1:15" ht="31.5" x14ac:dyDescent="0.25">
      <c r="A35" s="13" t="s">
        <v>36</v>
      </c>
      <c r="B35" s="14" t="s">
        <v>37</v>
      </c>
      <c r="C35" s="15" t="s">
        <v>211</v>
      </c>
      <c r="D35" s="16">
        <f>SUM(D36:D41)</f>
        <v>642</v>
      </c>
      <c r="E35" s="16">
        <f t="shared" ref="E35:O35" si="8">SUM(E36:E41)</f>
        <v>214</v>
      </c>
      <c r="F35" s="16">
        <f t="shared" si="8"/>
        <v>428</v>
      </c>
      <c r="G35" s="16">
        <f t="shared" si="8"/>
        <v>76</v>
      </c>
      <c r="H35" s="16">
        <f t="shared" si="8"/>
        <v>352</v>
      </c>
      <c r="I35" s="16">
        <f t="shared" si="8"/>
        <v>0</v>
      </c>
      <c r="J35" s="16">
        <f t="shared" si="8"/>
        <v>0</v>
      </c>
      <c r="K35" s="16">
        <f t="shared" si="8"/>
        <v>0</v>
      </c>
      <c r="L35" s="16">
        <f t="shared" si="8"/>
        <v>64</v>
      </c>
      <c r="M35" s="16">
        <f t="shared" si="8"/>
        <v>180</v>
      </c>
      <c r="N35" s="16">
        <f t="shared" si="8"/>
        <v>48</v>
      </c>
      <c r="O35" s="16">
        <f t="shared" si="8"/>
        <v>136</v>
      </c>
    </row>
    <row r="36" spans="1:15" x14ac:dyDescent="0.25">
      <c r="A36" s="17" t="s">
        <v>38</v>
      </c>
      <c r="B36" s="18" t="s">
        <v>39</v>
      </c>
      <c r="C36" s="19" t="s">
        <v>201</v>
      </c>
      <c r="D36" s="19">
        <f>E36+F36</f>
        <v>58</v>
      </c>
      <c r="E36" s="20">
        <v>10</v>
      </c>
      <c r="F36" s="19">
        <v>48</v>
      </c>
      <c r="G36" s="21">
        <f t="shared" ref="G36:G45" si="9">F36-H36</f>
        <v>14</v>
      </c>
      <c r="H36" s="19">
        <v>34</v>
      </c>
      <c r="I36" s="22"/>
      <c r="J36" s="22"/>
      <c r="K36" s="22"/>
      <c r="L36" s="21"/>
      <c r="M36" s="21"/>
      <c r="N36" s="20"/>
      <c r="O36" s="20">
        <v>48</v>
      </c>
    </row>
    <row r="37" spans="1:15" x14ac:dyDescent="0.25">
      <c r="A37" s="17" t="s">
        <v>41</v>
      </c>
      <c r="B37" s="18" t="s">
        <v>42</v>
      </c>
      <c r="C37" s="19" t="s">
        <v>210</v>
      </c>
      <c r="D37" s="19">
        <f t="shared" ref="D37:D41" si="10">E37+F37</f>
        <v>58</v>
      </c>
      <c r="E37" s="20">
        <v>10</v>
      </c>
      <c r="F37" s="19">
        <v>48</v>
      </c>
      <c r="G37" s="21">
        <f t="shared" si="9"/>
        <v>4</v>
      </c>
      <c r="H37" s="19">
        <v>44</v>
      </c>
      <c r="I37" s="22"/>
      <c r="J37" s="22"/>
      <c r="K37" s="22"/>
      <c r="L37" s="21"/>
      <c r="M37" s="21">
        <v>48</v>
      </c>
      <c r="N37" s="21"/>
      <c r="O37" s="21"/>
    </row>
    <row r="38" spans="1:15" x14ac:dyDescent="0.25">
      <c r="A38" s="17" t="s">
        <v>44</v>
      </c>
      <c r="B38" s="18" t="s">
        <v>45</v>
      </c>
      <c r="C38" s="19" t="s">
        <v>46</v>
      </c>
      <c r="D38" s="19">
        <f t="shared" si="10"/>
        <v>146</v>
      </c>
      <c r="E38" s="20">
        <v>28</v>
      </c>
      <c r="F38" s="19">
        <v>118</v>
      </c>
      <c r="G38" s="21">
        <f t="shared" si="9"/>
        <v>0</v>
      </c>
      <c r="H38" s="19">
        <v>118</v>
      </c>
      <c r="I38" s="22"/>
      <c r="J38" s="22"/>
      <c r="K38" s="22"/>
      <c r="L38" s="21">
        <v>32</v>
      </c>
      <c r="M38" s="21">
        <v>42</v>
      </c>
      <c r="N38" s="21">
        <v>24</v>
      </c>
      <c r="O38" s="21">
        <v>20</v>
      </c>
    </row>
    <row r="39" spans="1:15" x14ac:dyDescent="0.25">
      <c r="A39" s="17" t="s">
        <v>47</v>
      </c>
      <c r="B39" s="18" t="s">
        <v>48</v>
      </c>
      <c r="C39" s="19" t="s">
        <v>49</v>
      </c>
      <c r="D39" s="19">
        <f t="shared" si="10"/>
        <v>236</v>
      </c>
      <c r="E39" s="20">
        <v>118</v>
      </c>
      <c r="F39" s="19">
        <v>118</v>
      </c>
      <c r="G39" s="21">
        <f t="shared" si="9"/>
        <v>2</v>
      </c>
      <c r="H39" s="19">
        <v>116</v>
      </c>
      <c r="I39" s="22"/>
      <c r="J39" s="22"/>
      <c r="K39" s="22"/>
      <c r="L39" s="21">
        <v>32</v>
      </c>
      <c r="M39" s="21">
        <v>42</v>
      </c>
      <c r="N39" s="21">
        <v>24</v>
      </c>
      <c r="O39" s="21">
        <v>20</v>
      </c>
    </row>
    <row r="40" spans="1:15" x14ac:dyDescent="0.25">
      <c r="A40" s="17" t="s">
        <v>50</v>
      </c>
      <c r="B40" s="23" t="s">
        <v>51</v>
      </c>
      <c r="C40" s="19" t="s">
        <v>201</v>
      </c>
      <c r="D40" s="19">
        <f t="shared" si="10"/>
        <v>72</v>
      </c>
      <c r="E40" s="20">
        <f>F40/2</f>
        <v>24</v>
      </c>
      <c r="F40" s="24">
        <v>48</v>
      </c>
      <c r="G40" s="21">
        <v>24</v>
      </c>
      <c r="H40" s="24">
        <v>24</v>
      </c>
      <c r="I40" s="25"/>
      <c r="J40" s="25"/>
      <c r="K40" s="25"/>
      <c r="L40" s="21"/>
      <c r="M40" s="21"/>
      <c r="N40" s="21"/>
      <c r="O40" s="21">
        <v>48</v>
      </c>
    </row>
    <row r="41" spans="1:15" x14ac:dyDescent="0.25">
      <c r="A41" s="17" t="s">
        <v>52</v>
      </c>
      <c r="B41" s="26" t="s">
        <v>53</v>
      </c>
      <c r="C41" s="27" t="s">
        <v>43</v>
      </c>
      <c r="D41" s="19">
        <f t="shared" si="10"/>
        <v>72</v>
      </c>
      <c r="E41" s="20">
        <f>F41/2</f>
        <v>24</v>
      </c>
      <c r="F41" s="24">
        <v>48</v>
      </c>
      <c r="G41" s="21">
        <v>32</v>
      </c>
      <c r="H41" s="20">
        <v>16</v>
      </c>
      <c r="I41" s="22"/>
      <c r="J41" s="22"/>
      <c r="K41" s="22"/>
      <c r="L41" s="21"/>
      <c r="M41" s="21">
        <v>48</v>
      </c>
      <c r="N41" s="21"/>
      <c r="O41" s="21"/>
    </row>
    <row r="42" spans="1:15" ht="31.5" x14ac:dyDescent="0.25">
      <c r="A42" s="28" t="s">
        <v>54</v>
      </c>
      <c r="B42" s="29" t="s">
        <v>55</v>
      </c>
      <c r="C42" s="13" t="s">
        <v>56</v>
      </c>
      <c r="D42" s="30">
        <f>SUM(D43:D45)</f>
        <v>255</v>
      </c>
      <c r="E42" s="30">
        <f>SUM(E43:E45)</f>
        <v>85</v>
      </c>
      <c r="F42" s="30">
        <f>SUM(F43:F45)</f>
        <v>170</v>
      </c>
      <c r="G42" s="30">
        <f t="shared" ref="G42:O42" si="11">SUM(G43:G45)</f>
        <v>60</v>
      </c>
      <c r="H42" s="30">
        <f t="shared" si="11"/>
        <v>110</v>
      </c>
      <c r="I42" s="30">
        <f t="shared" si="11"/>
        <v>0</v>
      </c>
      <c r="J42" s="30">
        <f t="shared" si="11"/>
        <v>0</v>
      </c>
      <c r="K42" s="30">
        <f t="shared" si="11"/>
        <v>0</v>
      </c>
      <c r="L42" s="30">
        <f t="shared" si="11"/>
        <v>96</v>
      </c>
      <c r="M42" s="30">
        <f t="shared" si="11"/>
        <v>0</v>
      </c>
      <c r="N42" s="30">
        <f t="shared" si="11"/>
        <v>36</v>
      </c>
      <c r="O42" s="30">
        <f t="shared" si="11"/>
        <v>38</v>
      </c>
    </row>
    <row r="43" spans="1:15" x14ac:dyDescent="0.25">
      <c r="A43" s="31" t="s">
        <v>57</v>
      </c>
      <c r="B43" s="18" t="s">
        <v>58</v>
      </c>
      <c r="C43" s="19" t="s">
        <v>43</v>
      </c>
      <c r="D43" s="19">
        <f t="shared" ref="D43:D45" si="12">E43+F43</f>
        <v>63</v>
      </c>
      <c r="E43" s="20">
        <f>F43/2</f>
        <v>21</v>
      </c>
      <c r="F43" s="19">
        <v>42</v>
      </c>
      <c r="G43" s="21">
        <f t="shared" si="9"/>
        <v>22</v>
      </c>
      <c r="H43" s="19">
        <v>20</v>
      </c>
      <c r="I43" s="20"/>
      <c r="J43" s="69"/>
      <c r="K43" s="69"/>
      <c r="L43" s="21">
        <v>42</v>
      </c>
      <c r="M43" s="21"/>
      <c r="N43" s="21"/>
      <c r="O43" s="21"/>
    </row>
    <row r="44" spans="1:15" ht="31.5" x14ac:dyDescent="0.25">
      <c r="A44" s="31" t="s">
        <v>59</v>
      </c>
      <c r="B44" s="32" t="s">
        <v>60</v>
      </c>
      <c r="C44" s="19" t="s">
        <v>61</v>
      </c>
      <c r="D44" s="19">
        <f t="shared" si="12"/>
        <v>111</v>
      </c>
      <c r="E44" s="20">
        <f t="shared" ref="E44:E45" si="13">F44/2</f>
        <v>37</v>
      </c>
      <c r="F44" s="20">
        <v>74</v>
      </c>
      <c r="G44" s="21">
        <f t="shared" si="9"/>
        <v>24</v>
      </c>
      <c r="H44" s="20">
        <v>50</v>
      </c>
      <c r="I44" s="20"/>
      <c r="J44" s="69"/>
      <c r="K44" s="69"/>
      <c r="L44" s="21"/>
      <c r="M44" s="21"/>
      <c r="N44" s="21">
        <v>36</v>
      </c>
      <c r="O44" s="21">
        <v>38</v>
      </c>
    </row>
    <row r="45" spans="1:15" x14ac:dyDescent="0.25">
      <c r="A45" s="31" t="s">
        <v>62</v>
      </c>
      <c r="B45" s="32" t="s">
        <v>63</v>
      </c>
      <c r="C45" s="27" t="s">
        <v>43</v>
      </c>
      <c r="D45" s="19">
        <f t="shared" si="12"/>
        <v>81</v>
      </c>
      <c r="E45" s="20">
        <f t="shared" si="13"/>
        <v>27</v>
      </c>
      <c r="F45" s="20">
        <v>54</v>
      </c>
      <c r="G45" s="21">
        <f t="shared" si="9"/>
        <v>14</v>
      </c>
      <c r="H45" s="20">
        <v>40</v>
      </c>
      <c r="I45" s="20"/>
      <c r="J45" s="69"/>
      <c r="K45" s="69"/>
      <c r="L45" s="21">
        <v>54</v>
      </c>
      <c r="M45" s="21"/>
      <c r="N45" s="21"/>
      <c r="O45" s="21"/>
    </row>
    <row r="46" spans="1:15" x14ac:dyDescent="0.25">
      <c r="A46" s="28" t="s">
        <v>64</v>
      </c>
      <c r="B46" s="33" t="s">
        <v>65</v>
      </c>
      <c r="C46" s="34" t="s">
        <v>213</v>
      </c>
      <c r="D46" s="35">
        <f>D47+D63</f>
        <v>2289</v>
      </c>
      <c r="E46" s="35">
        <f t="shared" ref="E46:O46" si="14">E47+E63</f>
        <v>763</v>
      </c>
      <c r="F46" s="35">
        <f t="shared" si="14"/>
        <v>1526</v>
      </c>
      <c r="G46" s="35">
        <f t="shared" si="14"/>
        <v>960</v>
      </c>
      <c r="H46" s="35">
        <f t="shared" si="14"/>
        <v>546</v>
      </c>
      <c r="I46" s="35">
        <f t="shared" si="14"/>
        <v>20</v>
      </c>
      <c r="J46" s="35">
        <f t="shared" si="14"/>
        <v>0</v>
      </c>
      <c r="K46" s="35">
        <f t="shared" si="14"/>
        <v>0</v>
      </c>
      <c r="L46" s="35">
        <f t="shared" si="14"/>
        <v>416</v>
      </c>
      <c r="M46" s="35">
        <f t="shared" si="14"/>
        <v>576</v>
      </c>
      <c r="N46" s="35">
        <f t="shared" si="14"/>
        <v>348</v>
      </c>
      <c r="O46" s="35">
        <f t="shared" si="14"/>
        <v>186</v>
      </c>
    </row>
    <row r="47" spans="1:15" x14ac:dyDescent="0.25">
      <c r="A47" s="28" t="s">
        <v>66</v>
      </c>
      <c r="B47" s="36" t="s">
        <v>67</v>
      </c>
      <c r="C47" s="34" t="s">
        <v>207</v>
      </c>
      <c r="D47" s="30">
        <f>SUM(D48:D62)</f>
        <v>1092</v>
      </c>
      <c r="E47" s="30">
        <f t="shared" ref="E47:O47" si="15">SUM(E48:E62)</f>
        <v>364</v>
      </c>
      <c r="F47" s="30">
        <f t="shared" si="15"/>
        <v>728</v>
      </c>
      <c r="G47" s="30">
        <f t="shared" si="15"/>
        <v>464</v>
      </c>
      <c r="H47" s="30">
        <f t="shared" si="15"/>
        <v>244</v>
      </c>
      <c r="I47" s="30">
        <f t="shared" si="15"/>
        <v>20</v>
      </c>
      <c r="J47" s="30">
        <f t="shared" si="15"/>
        <v>0</v>
      </c>
      <c r="K47" s="30">
        <f t="shared" si="15"/>
        <v>0</v>
      </c>
      <c r="L47" s="30">
        <f t="shared" si="15"/>
        <v>216</v>
      </c>
      <c r="M47" s="30">
        <f t="shared" si="15"/>
        <v>306</v>
      </c>
      <c r="N47" s="30">
        <f t="shared" si="15"/>
        <v>120</v>
      </c>
      <c r="O47" s="30">
        <f t="shared" si="15"/>
        <v>86</v>
      </c>
    </row>
    <row r="48" spans="1:15" x14ac:dyDescent="0.25">
      <c r="A48" s="31" t="s">
        <v>68</v>
      </c>
      <c r="B48" s="37" t="s">
        <v>69</v>
      </c>
      <c r="C48" s="38" t="s">
        <v>70</v>
      </c>
      <c r="D48" s="19">
        <f t="shared" ref="D48:D62" si="16">E48+F48</f>
        <v>84</v>
      </c>
      <c r="E48" s="20">
        <f t="shared" ref="E48:E62" si="17">F48/2</f>
        <v>28</v>
      </c>
      <c r="F48" s="19">
        <v>56</v>
      </c>
      <c r="G48" s="20">
        <f t="shared" ref="G48:G62" si="18">F48-H48</f>
        <v>44</v>
      </c>
      <c r="H48" s="20">
        <v>12</v>
      </c>
      <c r="I48" s="22"/>
      <c r="J48" s="22"/>
      <c r="K48" s="22"/>
      <c r="L48" s="21">
        <v>34</v>
      </c>
      <c r="M48" s="21">
        <v>22</v>
      </c>
      <c r="N48" s="21"/>
      <c r="O48" s="21"/>
    </row>
    <row r="49" spans="1:15" x14ac:dyDescent="0.25">
      <c r="A49" s="31" t="s">
        <v>71</v>
      </c>
      <c r="B49" s="37" t="s">
        <v>72</v>
      </c>
      <c r="C49" s="38" t="s">
        <v>73</v>
      </c>
      <c r="D49" s="19">
        <f t="shared" si="16"/>
        <v>54</v>
      </c>
      <c r="E49" s="20">
        <f t="shared" si="17"/>
        <v>18</v>
      </c>
      <c r="F49" s="19">
        <v>36</v>
      </c>
      <c r="G49" s="20">
        <f t="shared" si="18"/>
        <v>16</v>
      </c>
      <c r="H49" s="20">
        <v>20</v>
      </c>
      <c r="I49" s="22"/>
      <c r="J49" s="22"/>
      <c r="K49" s="22"/>
      <c r="L49" s="21"/>
      <c r="M49" s="21">
        <v>36</v>
      </c>
      <c r="N49" s="21"/>
      <c r="O49" s="21"/>
    </row>
    <row r="50" spans="1:15" x14ac:dyDescent="0.25">
      <c r="A50" s="31" t="s">
        <v>74</v>
      </c>
      <c r="B50" s="37" t="s">
        <v>75</v>
      </c>
      <c r="C50" s="38" t="s">
        <v>206</v>
      </c>
      <c r="D50" s="19">
        <f t="shared" si="16"/>
        <v>54</v>
      </c>
      <c r="E50" s="20">
        <f t="shared" si="17"/>
        <v>18</v>
      </c>
      <c r="F50" s="19">
        <v>36</v>
      </c>
      <c r="G50" s="20">
        <f t="shared" si="18"/>
        <v>24</v>
      </c>
      <c r="H50" s="20">
        <v>12</v>
      </c>
      <c r="I50" s="22"/>
      <c r="J50" s="22"/>
      <c r="K50" s="22"/>
      <c r="L50" s="21">
        <v>36</v>
      </c>
      <c r="M50" s="21"/>
      <c r="N50" s="21"/>
      <c r="O50" s="21"/>
    </row>
    <row r="51" spans="1:15" ht="31.5" x14ac:dyDescent="0.25">
      <c r="A51" s="31" t="s">
        <v>76</v>
      </c>
      <c r="B51" s="37" t="s">
        <v>77</v>
      </c>
      <c r="C51" s="39" t="s">
        <v>73</v>
      </c>
      <c r="D51" s="19">
        <f t="shared" si="16"/>
        <v>54</v>
      </c>
      <c r="E51" s="20">
        <f t="shared" si="17"/>
        <v>18</v>
      </c>
      <c r="F51" s="19">
        <v>36</v>
      </c>
      <c r="G51" s="20">
        <f t="shared" si="18"/>
        <v>16</v>
      </c>
      <c r="H51" s="20">
        <v>20</v>
      </c>
      <c r="I51" s="22"/>
      <c r="J51" s="22"/>
      <c r="K51" s="22"/>
      <c r="L51" s="21"/>
      <c r="M51" s="21">
        <v>36</v>
      </c>
      <c r="N51" s="21"/>
      <c r="O51" s="21"/>
    </row>
    <row r="52" spans="1:15" ht="31.5" x14ac:dyDescent="0.25">
      <c r="A52" s="31" t="s">
        <v>78</v>
      </c>
      <c r="B52" s="37" t="s">
        <v>79</v>
      </c>
      <c r="C52" s="27" t="s">
        <v>40</v>
      </c>
      <c r="D52" s="19">
        <f t="shared" si="16"/>
        <v>54</v>
      </c>
      <c r="E52" s="20">
        <f t="shared" si="17"/>
        <v>18</v>
      </c>
      <c r="F52" s="19">
        <v>36</v>
      </c>
      <c r="G52" s="20">
        <f t="shared" si="18"/>
        <v>24</v>
      </c>
      <c r="H52" s="20">
        <v>12</v>
      </c>
      <c r="I52" s="22"/>
      <c r="J52" s="22"/>
      <c r="K52" s="22"/>
      <c r="L52" s="21"/>
      <c r="M52" s="21">
        <v>36</v>
      </c>
      <c r="N52" s="21"/>
      <c r="O52" s="21"/>
    </row>
    <row r="53" spans="1:15" x14ac:dyDescent="0.25">
      <c r="A53" s="31" t="s">
        <v>80</v>
      </c>
      <c r="B53" s="37" t="s">
        <v>81</v>
      </c>
      <c r="C53" s="27" t="s">
        <v>82</v>
      </c>
      <c r="D53" s="19">
        <f t="shared" si="16"/>
        <v>69</v>
      </c>
      <c r="E53" s="20">
        <f t="shared" si="17"/>
        <v>23</v>
      </c>
      <c r="F53" s="19">
        <v>46</v>
      </c>
      <c r="G53" s="20">
        <f t="shared" si="18"/>
        <v>34</v>
      </c>
      <c r="H53" s="20">
        <v>12</v>
      </c>
      <c r="I53" s="22"/>
      <c r="J53" s="22"/>
      <c r="K53" s="22"/>
      <c r="L53" s="21"/>
      <c r="M53" s="21">
        <v>46</v>
      </c>
      <c r="N53" s="21"/>
      <c r="O53" s="21"/>
    </row>
    <row r="54" spans="1:15" ht="31.5" x14ac:dyDescent="0.25">
      <c r="A54" s="31" t="s">
        <v>83</v>
      </c>
      <c r="B54" s="37" t="s">
        <v>84</v>
      </c>
      <c r="C54" s="27" t="s">
        <v>82</v>
      </c>
      <c r="D54" s="19">
        <f t="shared" si="16"/>
        <v>87</v>
      </c>
      <c r="E54" s="20">
        <f t="shared" si="17"/>
        <v>29</v>
      </c>
      <c r="F54" s="19">
        <v>58</v>
      </c>
      <c r="G54" s="20">
        <f t="shared" si="18"/>
        <v>40</v>
      </c>
      <c r="H54" s="19">
        <v>18</v>
      </c>
      <c r="I54" s="40"/>
      <c r="J54" s="40"/>
      <c r="K54" s="40"/>
      <c r="L54" s="21"/>
      <c r="M54" s="21">
        <v>58</v>
      </c>
      <c r="N54" s="21"/>
      <c r="O54" s="21"/>
    </row>
    <row r="55" spans="1:15" x14ac:dyDescent="0.25">
      <c r="A55" s="31" t="s">
        <v>85</v>
      </c>
      <c r="B55" s="37" t="s">
        <v>86</v>
      </c>
      <c r="C55" s="27" t="s">
        <v>87</v>
      </c>
      <c r="D55" s="19">
        <f t="shared" si="16"/>
        <v>54</v>
      </c>
      <c r="E55" s="20">
        <f t="shared" si="17"/>
        <v>18</v>
      </c>
      <c r="F55" s="19">
        <v>36</v>
      </c>
      <c r="G55" s="20">
        <f>F55-H55</f>
        <v>18</v>
      </c>
      <c r="H55" s="19">
        <v>18</v>
      </c>
      <c r="I55" s="40"/>
      <c r="J55" s="40"/>
      <c r="K55" s="40"/>
      <c r="L55" s="21"/>
      <c r="M55" s="21"/>
      <c r="N55" s="21">
        <v>36</v>
      </c>
      <c r="O55" s="21"/>
    </row>
    <row r="56" spans="1:15" x14ac:dyDescent="0.25">
      <c r="A56" s="31" t="s">
        <v>88</v>
      </c>
      <c r="B56" s="37" t="s">
        <v>89</v>
      </c>
      <c r="C56" s="27" t="s">
        <v>138</v>
      </c>
      <c r="D56" s="19">
        <f t="shared" si="16"/>
        <v>72</v>
      </c>
      <c r="E56" s="20">
        <f t="shared" si="17"/>
        <v>24</v>
      </c>
      <c r="F56" s="19">
        <v>48</v>
      </c>
      <c r="G56" s="20">
        <f>F56-H56</f>
        <v>38</v>
      </c>
      <c r="H56" s="20">
        <v>10</v>
      </c>
      <c r="I56" s="40"/>
      <c r="J56" s="40"/>
      <c r="K56" s="40"/>
      <c r="L56" s="21"/>
      <c r="M56" s="21"/>
      <c r="N56" s="21">
        <v>48</v>
      </c>
      <c r="O56" s="21"/>
    </row>
    <row r="57" spans="1:15" x14ac:dyDescent="0.25">
      <c r="A57" s="31" t="s">
        <v>90</v>
      </c>
      <c r="B57" s="37" t="s">
        <v>91</v>
      </c>
      <c r="C57" s="38" t="s">
        <v>92</v>
      </c>
      <c r="D57" s="19">
        <f t="shared" si="16"/>
        <v>129</v>
      </c>
      <c r="E57" s="20">
        <f t="shared" si="17"/>
        <v>43</v>
      </c>
      <c r="F57" s="20">
        <f>86</f>
        <v>86</v>
      </c>
      <c r="G57" s="20">
        <f>F57-H57-I57</f>
        <v>38</v>
      </c>
      <c r="H57" s="20">
        <v>28</v>
      </c>
      <c r="I57" s="20">
        <v>20</v>
      </c>
      <c r="J57" s="69"/>
      <c r="K57" s="69"/>
      <c r="L57" s="21">
        <v>66</v>
      </c>
      <c r="M57" s="21">
        <v>20</v>
      </c>
      <c r="N57" s="21"/>
      <c r="O57" s="21"/>
    </row>
    <row r="58" spans="1:15" x14ac:dyDescent="0.25">
      <c r="A58" s="31" t="s">
        <v>93</v>
      </c>
      <c r="B58" s="37" t="s">
        <v>94</v>
      </c>
      <c r="C58" s="19" t="s">
        <v>201</v>
      </c>
      <c r="D58" s="19">
        <f t="shared" si="16"/>
        <v>102</v>
      </c>
      <c r="E58" s="20">
        <f t="shared" si="17"/>
        <v>34</v>
      </c>
      <c r="F58" s="20">
        <v>68</v>
      </c>
      <c r="G58" s="20">
        <f t="shared" si="18"/>
        <v>46</v>
      </c>
      <c r="H58" s="20">
        <v>22</v>
      </c>
      <c r="I58" s="40"/>
      <c r="J58" s="40"/>
      <c r="K58" s="40"/>
      <c r="L58" s="21">
        <v>16</v>
      </c>
      <c r="M58" s="21">
        <v>52</v>
      </c>
      <c r="N58" s="21"/>
      <c r="O58" s="21"/>
    </row>
    <row r="59" spans="1:15" x14ac:dyDescent="0.25">
      <c r="A59" s="31" t="s">
        <v>95</v>
      </c>
      <c r="B59" s="37" t="s">
        <v>96</v>
      </c>
      <c r="C59" s="38" t="s">
        <v>92</v>
      </c>
      <c r="D59" s="19">
        <f t="shared" si="16"/>
        <v>96</v>
      </c>
      <c r="E59" s="20">
        <f t="shared" si="17"/>
        <v>32</v>
      </c>
      <c r="F59" s="19">
        <v>64</v>
      </c>
      <c r="G59" s="20">
        <f t="shared" si="18"/>
        <v>32</v>
      </c>
      <c r="H59" s="19">
        <v>32</v>
      </c>
      <c r="I59" s="40"/>
      <c r="J59" s="40"/>
      <c r="K59" s="40"/>
      <c r="L59" s="21">
        <v>64</v>
      </c>
      <c r="M59" s="21"/>
      <c r="N59" s="21"/>
      <c r="O59" s="21"/>
    </row>
    <row r="60" spans="1:15" x14ac:dyDescent="0.25">
      <c r="A60" s="31" t="s">
        <v>97</v>
      </c>
      <c r="B60" s="37" t="s">
        <v>98</v>
      </c>
      <c r="C60" s="38" t="s">
        <v>82</v>
      </c>
      <c r="D60" s="19">
        <f t="shared" si="16"/>
        <v>75</v>
      </c>
      <c r="E60" s="20">
        <f t="shared" si="17"/>
        <v>25</v>
      </c>
      <c r="F60" s="41">
        <v>50</v>
      </c>
      <c r="G60" s="20">
        <f t="shared" si="18"/>
        <v>22</v>
      </c>
      <c r="H60" s="21">
        <v>28</v>
      </c>
      <c r="I60" s="40"/>
      <c r="J60" s="40"/>
      <c r="K60" s="40"/>
      <c r="L60" s="21"/>
      <c r="M60" s="21"/>
      <c r="N60" s="21"/>
      <c r="O60" s="21">
        <v>50</v>
      </c>
    </row>
    <row r="61" spans="1:15" x14ac:dyDescent="0.25">
      <c r="A61" s="31" t="s">
        <v>99</v>
      </c>
      <c r="B61" s="37" t="s">
        <v>100</v>
      </c>
      <c r="C61" s="27" t="s">
        <v>40</v>
      </c>
      <c r="D61" s="19">
        <f t="shared" si="16"/>
        <v>54</v>
      </c>
      <c r="E61" s="20">
        <f t="shared" si="17"/>
        <v>18</v>
      </c>
      <c r="F61" s="21">
        <v>36</v>
      </c>
      <c r="G61" s="20">
        <f t="shared" si="18"/>
        <v>36</v>
      </c>
      <c r="H61" s="21"/>
      <c r="I61" s="40"/>
      <c r="J61" s="40"/>
      <c r="K61" s="40"/>
      <c r="L61" s="21"/>
      <c r="M61" s="21"/>
      <c r="N61" s="21"/>
      <c r="O61" s="21">
        <v>36</v>
      </c>
    </row>
    <row r="62" spans="1:15" x14ac:dyDescent="0.25">
      <c r="A62" s="31" t="s">
        <v>101</v>
      </c>
      <c r="B62" s="37" t="s">
        <v>102</v>
      </c>
      <c r="C62" s="27" t="s">
        <v>87</v>
      </c>
      <c r="D62" s="19">
        <f t="shared" si="16"/>
        <v>54</v>
      </c>
      <c r="E62" s="20">
        <f t="shared" si="17"/>
        <v>18</v>
      </c>
      <c r="F62" s="21">
        <v>36</v>
      </c>
      <c r="G62" s="20">
        <f t="shared" si="18"/>
        <v>36</v>
      </c>
      <c r="H62" s="21"/>
      <c r="I62" s="40"/>
      <c r="J62" s="40"/>
      <c r="K62" s="40"/>
      <c r="L62" s="21"/>
      <c r="M62" s="21"/>
      <c r="N62" s="21">
        <v>36</v>
      </c>
      <c r="O62" s="21"/>
    </row>
    <row r="63" spans="1:15" x14ac:dyDescent="0.25">
      <c r="A63" s="28" t="s">
        <v>103</v>
      </c>
      <c r="B63" s="42" t="s">
        <v>104</v>
      </c>
      <c r="C63" s="43" t="s">
        <v>209</v>
      </c>
      <c r="D63" s="44">
        <f t="shared" ref="D63" si="19">D64+D70+D74+D78+D83</f>
        <v>1197</v>
      </c>
      <c r="E63" s="44">
        <f t="shared" ref="E63:O63" si="20">E64+E70+E74+E78+E83</f>
        <v>399</v>
      </c>
      <c r="F63" s="44">
        <f t="shared" si="20"/>
        <v>798</v>
      </c>
      <c r="G63" s="44">
        <f t="shared" si="20"/>
        <v>496</v>
      </c>
      <c r="H63" s="44">
        <f t="shared" si="20"/>
        <v>302</v>
      </c>
      <c r="I63" s="44">
        <f t="shared" si="20"/>
        <v>0</v>
      </c>
      <c r="J63" s="44">
        <f t="shared" si="20"/>
        <v>0</v>
      </c>
      <c r="K63" s="44">
        <f t="shared" si="20"/>
        <v>0</v>
      </c>
      <c r="L63" s="44">
        <f t="shared" si="20"/>
        <v>200</v>
      </c>
      <c r="M63" s="44">
        <f t="shared" si="20"/>
        <v>270</v>
      </c>
      <c r="N63" s="44">
        <f t="shared" si="20"/>
        <v>228</v>
      </c>
      <c r="O63" s="44">
        <f t="shared" si="20"/>
        <v>100</v>
      </c>
    </row>
    <row r="64" spans="1:15" ht="31.5" x14ac:dyDescent="0.25">
      <c r="A64" s="28" t="s">
        <v>105</v>
      </c>
      <c r="B64" s="42" t="s">
        <v>106</v>
      </c>
      <c r="C64" s="45" t="s">
        <v>107</v>
      </c>
      <c r="D64" s="35">
        <f t="shared" ref="D64" si="21">SUM(D65:D67)</f>
        <v>246</v>
      </c>
      <c r="E64" s="35">
        <f t="shared" ref="E64:O64" si="22">SUM(E65:E67)</f>
        <v>82</v>
      </c>
      <c r="F64" s="35">
        <f t="shared" si="22"/>
        <v>164</v>
      </c>
      <c r="G64" s="35">
        <f t="shared" si="22"/>
        <v>94</v>
      </c>
      <c r="H64" s="35">
        <f t="shared" si="22"/>
        <v>70</v>
      </c>
      <c r="I64" s="35">
        <f t="shared" si="22"/>
        <v>0</v>
      </c>
      <c r="J64" s="35">
        <f t="shared" si="22"/>
        <v>0</v>
      </c>
      <c r="K64" s="35">
        <f t="shared" si="22"/>
        <v>0</v>
      </c>
      <c r="L64" s="35">
        <f t="shared" si="22"/>
        <v>164</v>
      </c>
      <c r="M64" s="35">
        <f t="shared" si="22"/>
        <v>0</v>
      </c>
      <c r="N64" s="35">
        <f t="shared" si="22"/>
        <v>0</v>
      </c>
      <c r="O64" s="35">
        <f t="shared" si="22"/>
        <v>0</v>
      </c>
    </row>
    <row r="65" spans="1:15" ht="31.5" x14ac:dyDescent="0.25">
      <c r="A65" s="46" t="s">
        <v>108</v>
      </c>
      <c r="B65" s="47" t="s">
        <v>109</v>
      </c>
      <c r="C65" s="48" t="s">
        <v>198</v>
      </c>
      <c r="D65" s="19">
        <f t="shared" ref="D65:D67" si="23">E65+F65</f>
        <v>105</v>
      </c>
      <c r="E65" s="20">
        <f t="shared" ref="E65:E67" si="24">F65/2</f>
        <v>35</v>
      </c>
      <c r="F65" s="20">
        <v>70</v>
      </c>
      <c r="G65" s="20">
        <f>F65-H65</f>
        <v>50</v>
      </c>
      <c r="H65" s="20">
        <v>20</v>
      </c>
      <c r="I65" s="22"/>
      <c r="J65" s="22"/>
      <c r="K65" s="22"/>
      <c r="L65" s="21">
        <v>70</v>
      </c>
      <c r="M65" s="21"/>
      <c r="N65" s="21"/>
      <c r="O65" s="21"/>
    </row>
    <row r="66" spans="1:15" ht="31.5" x14ac:dyDescent="0.25">
      <c r="A66" s="46" t="s">
        <v>110</v>
      </c>
      <c r="B66" s="47" t="s">
        <v>111</v>
      </c>
      <c r="C66" s="48" t="s">
        <v>208</v>
      </c>
      <c r="D66" s="19">
        <f t="shared" si="23"/>
        <v>69</v>
      </c>
      <c r="E66" s="20">
        <f t="shared" si="24"/>
        <v>23</v>
      </c>
      <c r="F66" s="20">
        <v>46</v>
      </c>
      <c r="G66" s="20">
        <f>F66-H66</f>
        <v>16</v>
      </c>
      <c r="H66" s="20">
        <v>30</v>
      </c>
      <c r="I66" s="22"/>
      <c r="J66" s="22"/>
      <c r="K66" s="22"/>
      <c r="L66" s="21">
        <v>46</v>
      </c>
      <c r="M66" s="21"/>
      <c r="N66" s="21"/>
      <c r="O66" s="21"/>
    </row>
    <row r="67" spans="1:15" ht="31.5" x14ac:dyDescent="0.25">
      <c r="A67" s="46" t="s">
        <v>112</v>
      </c>
      <c r="B67" s="47" t="s">
        <v>113</v>
      </c>
      <c r="C67" s="49" t="s">
        <v>114</v>
      </c>
      <c r="D67" s="19">
        <f t="shared" si="23"/>
        <v>72</v>
      </c>
      <c r="E67" s="20">
        <f t="shared" si="24"/>
        <v>24</v>
      </c>
      <c r="F67" s="20">
        <v>48</v>
      </c>
      <c r="G67" s="20">
        <f>F67-H67</f>
        <v>28</v>
      </c>
      <c r="H67" s="20">
        <v>20</v>
      </c>
      <c r="I67" s="22"/>
      <c r="J67" s="22"/>
      <c r="K67" s="22"/>
      <c r="L67" s="21">
        <v>48</v>
      </c>
      <c r="M67" s="21"/>
      <c r="N67" s="21"/>
      <c r="O67" s="21"/>
    </row>
    <row r="68" spans="1:15" x14ac:dyDescent="0.25">
      <c r="A68" s="31" t="s">
        <v>115</v>
      </c>
      <c r="B68" s="47"/>
      <c r="C68" s="49" t="s">
        <v>114</v>
      </c>
      <c r="D68" s="50"/>
      <c r="E68" s="50"/>
      <c r="F68" s="20">
        <v>36</v>
      </c>
      <c r="G68" s="20"/>
      <c r="H68" s="20"/>
      <c r="I68" s="22"/>
      <c r="J68" s="22"/>
      <c r="K68" s="22"/>
      <c r="L68" s="21"/>
      <c r="M68" s="21">
        <v>36</v>
      </c>
      <c r="N68" s="21"/>
      <c r="O68" s="21"/>
    </row>
    <row r="69" spans="1:15" x14ac:dyDescent="0.25">
      <c r="A69" s="51" t="s">
        <v>116</v>
      </c>
      <c r="B69" s="52"/>
      <c r="C69" s="49" t="s">
        <v>114</v>
      </c>
      <c r="D69" s="50"/>
      <c r="E69" s="50"/>
      <c r="F69" s="20">
        <v>36</v>
      </c>
      <c r="G69" s="20"/>
      <c r="H69" s="20"/>
      <c r="I69" s="22"/>
      <c r="J69" s="22"/>
      <c r="K69" s="22"/>
      <c r="L69" s="21"/>
      <c r="M69" s="21">
        <v>36</v>
      </c>
      <c r="N69" s="21"/>
      <c r="O69" s="21"/>
    </row>
    <row r="70" spans="1:15" ht="31.5" x14ac:dyDescent="0.25">
      <c r="A70" s="28" t="s">
        <v>117</v>
      </c>
      <c r="B70" s="42" t="s">
        <v>118</v>
      </c>
      <c r="C70" s="53" t="s">
        <v>107</v>
      </c>
      <c r="D70" s="35">
        <f>SUM(D71:D72)</f>
        <v>336</v>
      </c>
      <c r="E70" s="35">
        <f t="shared" ref="E70:O70" si="25">SUM(E71:E72)</f>
        <v>112</v>
      </c>
      <c r="F70" s="35">
        <f t="shared" si="25"/>
        <v>224</v>
      </c>
      <c r="G70" s="35">
        <f t="shared" si="25"/>
        <v>184</v>
      </c>
      <c r="H70" s="35">
        <f t="shared" si="25"/>
        <v>40</v>
      </c>
      <c r="I70" s="35">
        <f t="shared" si="25"/>
        <v>0</v>
      </c>
      <c r="J70" s="35">
        <f t="shared" si="25"/>
        <v>0</v>
      </c>
      <c r="K70" s="35">
        <f t="shared" si="25"/>
        <v>0</v>
      </c>
      <c r="L70" s="35">
        <f t="shared" si="25"/>
        <v>0</v>
      </c>
      <c r="M70" s="35">
        <f t="shared" si="25"/>
        <v>194</v>
      </c>
      <c r="N70" s="35">
        <f t="shared" si="25"/>
        <v>30</v>
      </c>
      <c r="O70" s="35">
        <f t="shared" si="25"/>
        <v>0</v>
      </c>
    </row>
    <row r="71" spans="1:15" ht="31.5" x14ac:dyDescent="0.25">
      <c r="A71" s="46" t="s">
        <v>119</v>
      </c>
      <c r="B71" s="47" t="s">
        <v>120</v>
      </c>
      <c r="C71" s="27" t="s">
        <v>70</v>
      </c>
      <c r="D71" s="19">
        <f t="shared" ref="D71:D72" si="26">E71+F71</f>
        <v>147</v>
      </c>
      <c r="E71" s="20">
        <f t="shared" ref="E71:E72" si="27">F71/2</f>
        <v>49</v>
      </c>
      <c r="F71" s="50">
        <v>98</v>
      </c>
      <c r="G71" s="50">
        <f>F71-H71</f>
        <v>78</v>
      </c>
      <c r="H71" s="50">
        <v>20</v>
      </c>
      <c r="I71" s="22"/>
      <c r="J71" s="22"/>
      <c r="K71" s="22"/>
      <c r="L71" s="21"/>
      <c r="M71" s="21">
        <v>98</v>
      </c>
      <c r="N71" s="21"/>
      <c r="O71" s="21"/>
    </row>
    <row r="72" spans="1:15" ht="31.5" x14ac:dyDescent="0.25">
      <c r="A72" s="46" t="s">
        <v>121</v>
      </c>
      <c r="B72" s="47" t="s">
        <v>122</v>
      </c>
      <c r="C72" s="27" t="s">
        <v>70</v>
      </c>
      <c r="D72" s="19">
        <f t="shared" si="26"/>
        <v>189</v>
      </c>
      <c r="E72" s="20">
        <f t="shared" si="27"/>
        <v>63</v>
      </c>
      <c r="F72" s="20">
        <v>126</v>
      </c>
      <c r="G72" s="50">
        <f>F72-H72</f>
        <v>106</v>
      </c>
      <c r="H72" s="20">
        <v>20</v>
      </c>
      <c r="I72" s="22"/>
      <c r="J72" s="22"/>
      <c r="K72" s="22"/>
      <c r="L72" s="21"/>
      <c r="M72" s="21">
        <v>96</v>
      </c>
      <c r="N72" s="21">
        <v>30</v>
      </c>
      <c r="O72" s="21"/>
    </row>
    <row r="73" spans="1:15" x14ac:dyDescent="0.25">
      <c r="A73" s="31" t="s">
        <v>123</v>
      </c>
      <c r="B73" s="32"/>
      <c r="C73" s="49" t="s">
        <v>114</v>
      </c>
      <c r="D73" s="50"/>
      <c r="E73" s="50"/>
      <c r="F73" s="20">
        <v>72</v>
      </c>
      <c r="G73" s="20"/>
      <c r="H73" s="20"/>
      <c r="I73" s="22"/>
      <c r="J73" s="22"/>
      <c r="K73" s="22"/>
      <c r="L73" s="21"/>
      <c r="M73" s="21"/>
      <c r="N73" s="21"/>
      <c r="O73" s="21">
        <v>72</v>
      </c>
    </row>
    <row r="74" spans="1:15" ht="47.25" x14ac:dyDescent="0.25">
      <c r="A74" s="28" t="s">
        <v>124</v>
      </c>
      <c r="B74" s="42" t="s">
        <v>125</v>
      </c>
      <c r="C74" s="53" t="s">
        <v>126</v>
      </c>
      <c r="D74" s="30">
        <f>SUM(D75:D76)</f>
        <v>213</v>
      </c>
      <c r="E74" s="30">
        <f t="shared" ref="E74:O74" si="28">SUM(E75:E76)</f>
        <v>71</v>
      </c>
      <c r="F74" s="30">
        <f t="shared" si="28"/>
        <v>142</v>
      </c>
      <c r="G74" s="30">
        <f t="shared" si="28"/>
        <v>68</v>
      </c>
      <c r="H74" s="30">
        <f t="shared" si="28"/>
        <v>74</v>
      </c>
      <c r="I74" s="30">
        <f t="shared" si="28"/>
        <v>0</v>
      </c>
      <c r="J74" s="30">
        <f t="shared" si="28"/>
        <v>0</v>
      </c>
      <c r="K74" s="30">
        <f t="shared" si="28"/>
        <v>0</v>
      </c>
      <c r="L74" s="30">
        <f t="shared" si="28"/>
        <v>36</v>
      </c>
      <c r="M74" s="30">
        <f t="shared" si="28"/>
        <v>76</v>
      </c>
      <c r="N74" s="30">
        <f t="shared" si="28"/>
        <v>30</v>
      </c>
      <c r="O74" s="30">
        <f t="shared" si="28"/>
        <v>0</v>
      </c>
    </row>
    <row r="75" spans="1:15" ht="47.25" x14ac:dyDescent="0.25">
      <c r="A75" s="46" t="s">
        <v>127</v>
      </c>
      <c r="B75" s="47" t="s">
        <v>128</v>
      </c>
      <c r="C75" s="27" t="s">
        <v>70</v>
      </c>
      <c r="D75" s="54">
        <f t="shared" ref="D75:D76" si="29">E75+F75</f>
        <v>108</v>
      </c>
      <c r="E75" s="20">
        <f t="shared" ref="E75:E76" si="30">F75/2</f>
        <v>36</v>
      </c>
      <c r="F75" s="50">
        <v>72</v>
      </c>
      <c r="G75" s="50">
        <f>F75-H75</f>
        <v>24</v>
      </c>
      <c r="H75" s="50">
        <v>48</v>
      </c>
      <c r="I75" s="55">
        <f>SUM(I76:I76)</f>
        <v>0</v>
      </c>
      <c r="J75" s="55"/>
      <c r="K75" s="55"/>
      <c r="L75" s="21">
        <v>36</v>
      </c>
      <c r="M75" s="21">
        <v>36</v>
      </c>
      <c r="N75" s="21"/>
      <c r="O75" s="21"/>
    </row>
    <row r="76" spans="1:15" ht="31.5" x14ac:dyDescent="0.25">
      <c r="A76" s="46" t="s">
        <v>129</v>
      </c>
      <c r="B76" s="47" t="s">
        <v>130</v>
      </c>
      <c r="C76" s="27" t="s">
        <v>70</v>
      </c>
      <c r="D76" s="54">
        <f t="shared" si="29"/>
        <v>105</v>
      </c>
      <c r="E76" s="20">
        <f t="shared" si="30"/>
        <v>35</v>
      </c>
      <c r="F76" s="24">
        <v>70</v>
      </c>
      <c r="G76" s="50">
        <f>F76-H76</f>
        <v>44</v>
      </c>
      <c r="H76" s="24">
        <v>26</v>
      </c>
      <c r="I76" s="25"/>
      <c r="J76" s="25"/>
      <c r="K76" s="25"/>
      <c r="L76" s="21"/>
      <c r="M76" s="21">
        <v>40</v>
      </c>
      <c r="N76" s="21">
        <v>30</v>
      </c>
      <c r="O76" s="21"/>
    </row>
    <row r="77" spans="1:15" x14ac:dyDescent="0.25">
      <c r="A77" s="31" t="s">
        <v>131</v>
      </c>
      <c r="B77" s="32"/>
      <c r="C77" s="49" t="s">
        <v>114</v>
      </c>
      <c r="D77" s="50"/>
      <c r="E77" s="50"/>
      <c r="F77" s="20">
        <v>72</v>
      </c>
      <c r="G77" s="20"/>
      <c r="H77" s="20"/>
      <c r="I77" s="22"/>
      <c r="J77" s="22"/>
      <c r="K77" s="22"/>
      <c r="L77" s="21"/>
      <c r="M77" s="21">
        <v>36</v>
      </c>
      <c r="N77" s="21">
        <v>36</v>
      </c>
      <c r="O77" s="21"/>
    </row>
    <row r="78" spans="1:15" ht="47.25" x14ac:dyDescent="0.25">
      <c r="A78" s="28" t="s">
        <v>132</v>
      </c>
      <c r="B78" s="42" t="s">
        <v>133</v>
      </c>
      <c r="C78" s="53" t="s">
        <v>107</v>
      </c>
      <c r="D78" s="56">
        <f>SUM(D79:D81)</f>
        <v>234</v>
      </c>
      <c r="E78" s="56">
        <f t="shared" ref="E78:N78" si="31">SUM(E79:E81)</f>
        <v>78</v>
      </c>
      <c r="F78" s="56">
        <f t="shared" si="31"/>
        <v>156</v>
      </c>
      <c r="G78" s="56">
        <f t="shared" si="31"/>
        <v>108</v>
      </c>
      <c r="H78" s="56">
        <f t="shared" si="31"/>
        <v>48</v>
      </c>
      <c r="I78" s="56">
        <f t="shared" si="31"/>
        <v>0</v>
      </c>
      <c r="J78" s="56">
        <f t="shared" si="31"/>
        <v>0</v>
      </c>
      <c r="K78" s="56">
        <f t="shared" si="31"/>
        <v>0</v>
      </c>
      <c r="L78" s="56">
        <f t="shared" si="31"/>
        <v>0</v>
      </c>
      <c r="M78" s="56">
        <f t="shared" si="31"/>
        <v>0</v>
      </c>
      <c r="N78" s="56">
        <f t="shared" si="31"/>
        <v>56</v>
      </c>
      <c r="O78" s="56">
        <f>SUM(O79:O81)</f>
        <v>100</v>
      </c>
    </row>
    <row r="79" spans="1:15" ht="47.25" x14ac:dyDescent="0.25">
      <c r="A79" s="46" t="s">
        <v>134</v>
      </c>
      <c r="B79" s="47" t="s">
        <v>135</v>
      </c>
      <c r="C79" s="57" t="s">
        <v>114</v>
      </c>
      <c r="D79" s="54">
        <f t="shared" ref="D79:D81" si="32">E79+F79</f>
        <v>84</v>
      </c>
      <c r="E79" s="20">
        <f t="shared" ref="E79:E81" si="33">F79/2</f>
        <v>28</v>
      </c>
      <c r="F79" s="21">
        <v>56</v>
      </c>
      <c r="G79" s="21">
        <f>F79-H79</f>
        <v>40</v>
      </c>
      <c r="H79" s="21">
        <v>16</v>
      </c>
      <c r="I79" s="40"/>
      <c r="J79" s="40"/>
      <c r="K79" s="40"/>
      <c r="L79" s="21"/>
      <c r="M79" s="21"/>
      <c r="N79" s="21">
        <v>56</v>
      </c>
      <c r="O79" s="20"/>
    </row>
    <row r="80" spans="1:15" ht="31.5" x14ac:dyDescent="0.25">
      <c r="A80" s="46" t="s">
        <v>136</v>
      </c>
      <c r="B80" s="47" t="s">
        <v>137</v>
      </c>
      <c r="C80" s="57" t="s">
        <v>114</v>
      </c>
      <c r="D80" s="54">
        <f t="shared" si="32"/>
        <v>69</v>
      </c>
      <c r="E80" s="20">
        <f t="shared" si="33"/>
        <v>23</v>
      </c>
      <c r="F80" s="21">
        <v>46</v>
      </c>
      <c r="G80" s="21">
        <f>F80-H80</f>
        <v>30</v>
      </c>
      <c r="H80" s="21">
        <v>16</v>
      </c>
      <c r="I80" s="40"/>
      <c r="J80" s="40"/>
      <c r="K80" s="40"/>
      <c r="L80" s="21"/>
      <c r="M80" s="21"/>
      <c r="N80" s="21"/>
      <c r="O80" s="20">
        <v>46</v>
      </c>
    </row>
    <row r="81" spans="1:18" ht="31.5" x14ac:dyDescent="0.25">
      <c r="A81" s="46" t="s">
        <v>139</v>
      </c>
      <c r="B81" s="47" t="s">
        <v>140</v>
      </c>
      <c r="C81" s="57" t="s">
        <v>138</v>
      </c>
      <c r="D81" s="54">
        <f t="shared" si="32"/>
        <v>81</v>
      </c>
      <c r="E81" s="20">
        <f t="shared" si="33"/>
        <v>27</v>
      </c>
      <c r="F81" s="21">
        <v>54</v>
      </c>
      <c r="G81" s="21">
        <f>F81-H81</f>
        <v>38</v>
      </c>
      <c r="H81" s="21">
        <v>16</v>
      </c>
      <c r="I81" s="40"/>
      <c r="J81" s="40"/>
      <c r="K81" s="40"/>
      <c r="L81" s="21"/>
      <c r="M81" s="21"/>
      <c r="N81" s="21"/>
      <c r="O81" s="20">
        <v>54</v>
      </c>
    </row>
    <row r="82" spans="1:18" x14ac:dyDescent="0.25">
      <c r="A82" s="31" t="s">
        <v>141</v>
      </c>
      <c r="B82" s="32"/>
      <c r="C82" s="49" t="s">
        <v>114</v>
      </c>
      <c r="D82" s="50"/>
      <c r="E82" s="50"/>
      <c r="F82" s="20">
        <v>72</v>
      </c>
      <c r="G82" s="20"/>
      <c r="H82" s="20"/>
      <c r="I82" s="22"/>
      <c r="J82" s="22"/>
      <c r="K82" s="22"/>
      <c r="L82" s="21"/>
      <c r="M82" s="21"/>
      <c r="N82" s="21">
        <v>36</v>
      </c>
      <c r="O82" s="21">
        <v>36</v>
      </c>
    </row>
    <row r="83" spans="1:18" ht="63" x14ac:dyDescent="0.25">
      <c r="A83" s="28" t="s">
        <v>142</v>
      </c>
      <c r="B83" s="42" t="s">
        <v>143</v>
      </c>
      <c r="C83" s="53" t="s">
        <v>107</v>
      </c>
      <c r="D83" s="35">
        <f>SUM(D84)</f>
        <v>168</v>
      </c>
      <c r="E83" s="35">
        <f t="shared" ref="E83:O83" si="34">SUM(E84)</f>
        <v>56</v>
      </c>
      <c r="F83" s="35">
        <f t="shared" si="34"/>
        <v>112</v>
      </c>
      <c r="G83" s="35">
        <f t="shared" si="34"/>
        <v>42</v>
      </c>
      <c r="H83" s="35">
        <f t="shared" si="34"/>
        <v>70</v>
      </c>
      <c r="I83" s="35">
        <f t="shared" si="34"/>
        <v>0</v>
      </c>
      <c r="J83" s="35">
        <f t="shared" si="34"/>
        <v>0</v>
      </c>
      <c r="K83" s="35">
        <f t="shared" si="34"/>
        <v>0</v>
      </c>
      <c r="L83" s="35">
        <f t="shared" si="34"/>
        <v>0</v>
      </c>
      <c r="M83" s="35">
        <f t="shared" si="34"/>
        <v>0</v>
      </c>
      <c r="N83" s="35">
        <f t="shared" si="34"/>
        <v>112</v>
      </c>
      <c r="O83" s="35">
        <f t="shared" si="34"/>
        <v>0</v>
      </c>
    </row>
    <row r="84" spans="1:18" x14ac:dyDescent="0.25">
      <c r="A84" s="46" t="s">
        <v>144</v>
      </c>
      <c r="B84" s="58" t="s">
        <v>145</v>
      </c>
      <c r="C84" s="49" t="s">
        <v>114</v>
      </c>
      <c r="D84" s="54">
        <f t="shared" ref="D84" si="35">E84+F84</f>
        <v>168</v>
      </c>
      <c r="E84" s="20">
        <f t="shared" ref="E84" si="36">F84/2</f>
        <v>56</v>
      </c>
      <c r="F84" s="20">
        <v>112</v>
      </c>
      <c r="G84" s="57">
        <f>F84-H84</f>
        <v>42</v>
      </c>
      <c r="H84" s="21">
        <v>70</v>
      </c>
      <c r="I84" s="40"/>
      <c r="J84" s="40"/>
      <c r="K84" s="40"/>
      <c r="L84" s="21"/>
      <c r="M84" s="21"/>
      <c r="N84" s="21">
        <v>112</v>
      </c>
      <c r="O84" s="20"/>
    </row>
    <row r="85" spans="1:18" x14ac:dyDescent="0.25">
      <c r="A85" s="31" t="s">
        <v>146</v>
      </c>
      <c r="B85" s="32"/>
      <c r="C85" s="59" t="s">
        <v>114</v>
      </c>
      <c r="D85" s="60"/>
      <c r="E85" s="60"/>
      <c r="F85" s="61">
        <v>72</v>
      </c>
      <c r="G85" s="20"/>
      <c r="H85" s="20"/>
      <c r="I85" s="22"/>
      <c r="J85" s="22"/>
      <c r="K85" s="22"/>
      <c r="L85" s="21"/>
      <c r="M85" s="21"/>
      <c r="N85" s="21"/>
      <c r="O85" s="21">
        <v>72</v>
      </c>
    </row>
    <row r="86" spans="1:18" ht="21" customHeight="1" x14ac:dyDescent="0.25">
      <c r="A86" s="62"/>
      <c r="B86" s="63" t="s">
        <v>147</v>
      </c>
      <c r="C86" s="64" t="s">
        <v>212</v>
      </c>
      <c r="D86" s="65">
        <f>D35+D42+D46+D17</f>
        <v>5292</v>
      </c>
      <c r="E86" s="65">
        <f t="shared" ref="E86:I86" si="37">E35+E42+E46+E17</f>
        <v>1764</v>
      </c>
      <c r="F86" s="65">
        <f t="shared" si="37"/>
        <v>3528</v>
      </c>
      <c r="G86" s="65">
        <f t="shared" si="37"/>
        <v>1917</v>
      </c>
      <c r="H86" s="65">
        <f t="shared" si="37"/>
        <v>1591</v>
      </c>
      <c r="I86" s="65">
        <f t="shared" si="37"/>
        <v>20</v>
      </c>
      <c r="J86" s="65">
        <f>J17</f>
        <v>576</v>
      </c>
      <c r="K86" s="65">
        <f>K17</f>
        <v>828</v>
      </c>
      <c r="L86" s="65">
        <f t="shared" ref="L86:O86" si="38">L35+L42+L46</f>
        <v>576</v>
      </c>
      <c r="M86" s="65">
        <f t="shared" si="38"/>
        <v>756</v>
      </c>
      <c r="N86" s="65">
        <f t="shared" si="38"/>
        <v>432</v>
      </c>
      <c r="O86" s="65">
        <f t="shared" si="38"/>
        <v>360</v>
      </c>
      <c r="R86" s="95"/>
    </row>
    <row r="87" spans="1:18" ht="15.75" customHeight="1" x14ac:dyDescent="0.25">
      <c r="A87" s="152" t="s">
        <v>148</v>
      </c>
      <c r="B87" s="153"/>
      <c r="C87" s="153"/>
      <c r="D87" s="153"/>
      <c r="E87" s="154"/>
      <c r="F87" s="158" t="s">
        <v>149</v>
      </c>
      <c r="G87" s="162" t="s">
        <v>150</v>
      </c>
      <c r="H87" s="162"/>
      <c r="I87" s="163"/>
      <c r="J87" s="170">
        <v>9</v>
      </c>
      <c r="K87" s="170">
        <v>11</v>
      </c>
      <c r="L87" s="166">
        <f>COUNTIF(L36:L41,"&gt;0")+COUNTIF(L43:L44,"&gt;0")+COUNTIF(L48:L62,"&gt;0")+COUNTIF(L65:L69,"&gt;0")+COUNTIF(L71:L73,"&gt;0")+COUNTIF(L75:L77,"&gt;0")+COUNTIF(L79:L82,"&gt;0")+COUNTIF(L84:L85,"&gt;0")</f>
        <v>12</v>
      </c>
      <c r="M87" s="166">
        <f>COUNTIF(M36:M41,"&gt;0")+COUNTIF(M43:M44,"&gt;0")+COUNTIF(M48:M62,"&gt;0")+COUNTIF(M65:M69,"&gt;0")+COUNTIF(M71:M73,"&gt;0")+COUNTIF(M75:M77,"&gt;0")+COUNTIF(M79:M82,"&gt;0")+COUNTIF(M84:M85,"&gt;0")</f>
        <v>19</v>
      </c>
      <c r="N87" s="166">
        <f>COUNTIF(N36:N41,"&gt;0")+COUNTIF(N43:N44,"&gt;0")+COUNTIF(N48:N62,"&gt;0")+COUNTIF(N65:N69,"&gt;0")+COUNTIF(N71:N73,"&gt;0")+COUNTIF(N75:N77,"&gt;0")+COUNTIF(N79:N82,"&gt;0")+COUNTIF(N84:N85,"&gt;0")</f>
        <v>12</v>
      </c>
      <c r="O87" s="166">
        <f>COUNTIF(O36:O41,"&gt;0")+COUNTIF(O43:O44,"&gt;0")+COUNTIF(O48:O62,"&gt;0")+COUNTIF(O65:O69,"&gt;0")+COUNTIF(O71:O73,"&gt;0")+COUNTIF(O75:O77,"&gt;0")+COUNTIF(O79:O82,"&gt;0")+COUNTIF(O84:O85,"&gt;0")</f>
        <v>12</v>
      </c>
    </row>
    <row r="88" spans="1:18" x14ac:dyDescent="0.25">
      <c r="A88" s="155"/>
      <c r="B88" s="156"/>
      <c r="C88" s="156"/>
      <c r="D88" s="156"/>
      <c r="E88" s="157"/>
      <c r="F88" s="159"/>
      <c r="G88" s="164"/>
      <c r="H88" s="164"/>
      <c r="I88" s="165"/>
      <c r="J88" s="171"/>
      <c r="K88" s="171"/>
      <c r="L88" s="167"/>
      <c r="M88" s="167"/>
      <c r="N88" s="167"/>
      <c r="O88" s="167"/>
    </row>
    <row r="89" spans="1:18" x14ac:dyDescent="0.25">
      <c r="A89" s="66"/>
      <c r="B89" s="67"/>
      <c r="C89" s="67"/>
      <c r="D89" s="67"/>
      <c r="E89" s="67"/>
      <c r="F89" s="159"/>
      <c r="G89" s="173" t="s">
        <v>151</v>
      </c>
      <c r="H89" s="173"/>
      <c r="I89" s="174"/>
      <c r="J89" s="68">
        <f t="shared" ref="J89:K89" si="39">J86/2</f>
        <v>288</v>
      </c>
      <c r="K89" s="68">
        <f t="shared" si="39"/>
        <v>414</v>
      </c>
      <c r="L89" s="68">
        <f>L86/2</f>
        <v>288</v>
      </c>
      <c r="M89" s="68">
        <f t="shared" ref="M89:O89" si="40">M86/2</f>
        <v>378</v>
      </c>
      <c r="N89" s="68">
        <f t="shared" si="40"/>
        <v>216</v>
      </c>
      <c r="O89" s="68">
        <f t="shared" si="40"/>
        <v>180</v>
      </c>
    </row>
    <row r="90" spans="1:18" x14ac:dyDescent="0.25">
      <c r="A90" s="66"/>
      <c r="B90" s="67"/>
      <c r="C90" s="67"/>
      <c r="D90" s="67"/>
      <c r="E90" s="67"/>
      <c r="F90" s="159"/>
      <c r="G90" s="175" t="s">
        <v>152</v>
      </c>
      <c r="H90" s="175"/>
      <c r="I90" s="175"/>
      <c r="J90" s="169">
        <v>0</v>
      </c>
      <c r="K90" s="169">
        <v>0</v>
      </c>
      <c r="L90" s="169">
        <f>(L68+L77+L82)/36</f>
        <v>0</v>
      </c>
      <c r="M90" s="169">
        <v>72</v>
      </c>
      <c r="N90" s="169">
        <v>72</v>
      </c>
      <c r="O90" s="169">
        <v>36</v>
      </c>
    </row>
    <row r="91" spans="1:18" x14ac:dyDescent="0.25">
      <c r="A91" s="66" t="s">
        <v>153</v>
      </c>
      <c r="B91" s="67"/>
      <c r="C91" s="67"/>
      <c r="D91" s="67"/>
      <c r="E91" s="67"/>
      <c r="F91" s="159"/>
      <c r="G91" s="175"/>
      <c r="H91" s="175"/>
      <c r="I91" s="175"/>
      <c r="J91" s="169"/>
      <c r="K91" s="169"/>
      <c r="L91" s="169"/>
      <c r="M91" s="169"/>
      <c r="N91" s="169"/>
      <c r="O91" s="169"/>
    </row>
    <row r="92" spans="1:18" x14ac:dyDescent="0.25">
      <c r="A92" s="66" t="s">
        <v>154</v>
      </c>
      <c r="B92" s="67"/>
      <c r="C92" s="67"/>
      <c r="D92" s="67"/>
      <c r="E92" s="67"/>
      <c r="F92" s="159"/>
      <c r="G92" s="168" t="s">
        <v>155</v>
      </c>
      <c r="H92" s="168"/>
      <c r="I92" s="168"/>
      <c r="J92" s="129">
        <v>0</v>
      </c>
      <c r="K92" s="129">
        <v>0</v>
      </c>
      <c r="L92" s="169">
        <f>(L69+L73+L85)/36</f>
        <v>0</v>
      </c>
      <c r="M92" s="169">
        <f>(M69+M73+M85)/36</f>
        <v>1</v>
      </c>
      <c r="N92" s="169">
        <v>72</v>
      </c>
      <c r="O92" s="169">
        <v>108</v>
      </c>
    </row>
    <row r="93" spans="1:18" x14ac:dyDescent="0.25">
      <c r="A93" s="66" t="s">
        <v>156</v>
      </c>
      <c r="B93" s="67"/>
      <c r="C93" s="67"/>
      <c r="D93" s="67"/>
      <c r="E93" s="67"/>
      <c r="F93" s="159"/>
      <c r="G93" s="168"/>
      <c r="H93" s="168"/>
      <c r="I93" s="168"/>
      <c r="J93" s="129"/>
      <c r="K93" s="129"/>
      <c r="L93" s="169"/>
      <c r="M93" s="169"/>
      <c r="N93" s="169"/>
      <c r="O93" s="169"/>
    </row>
    <row r="94" spans="1:18" x14ac:dyDescent="0.25">
      <c r="A94" s="71"/>
      <c r="B94" s="72"/>
      <c r="C94" s="72"/>
      <c r="D94" s="72"/>
      <c r="E94" s="72"/>
      <c r="F94" s="159"/>
      <c r="G94" s="168"/>
      <c r="H94" s="168"/>
      <c r="I94" s="168"/>
      <c r="J94" s="129"/>
      <c r="K94" s="129"/>
      <c r="L94" s="169"/>
      <c r="M94" s="169"/>
      <c r="N94" s="169"/>
      <c r="O94" s="169"/>
    </row>
    <row r="95" spans="1:18" ht="16.5" thickBot="1" x14ac:dyDescent="0.3">
      <c r="A95" s="71"/>
      <c r="B95" s="72"/>
      <c r="C95" s="72"/>
      <c r="D95" s="72"/>
      <c r="E95" s="72"/>
      <c r="F95" s="159"/>
      <c r="G95" s="176" t="s">
        <v>157</v>
      </c>
      <c r="H95" s="176"/>
      <c r="I95" s="176"/>
      <c r="J95" s="91"/>
      <c r="K95" s="91"/>
      <c r="L95" s="70"/>
      <c r="M95" s="70"/>
      <c r="N95" s="70"/>
      <c r="O95" s="70">
        <v>144</v>
      </c>
    </row>
    <row r="96" spans="1:18" ht="16.5" thickBot="1" x14ac:dyDescent="0.3">
      <c r="A96" s="71"/>
      <c r="B96" s="72"/>
      <c r="C96" s="72"/>
      <c r="D96" s="72"/>
      <c r="E96" s="72"/>
      <c r="F96" s="160"/>
      <c r="G96" s="177">
        <f>SUM(L96:O96)</f>
        <v>505</v>
      </c>
      <c r="H96" s="178"/>
      <c r="I96" s="179"/>
      <c r="J96" s="93"/>
      <c r="K96" s="94"/>
      <c r="L96" s="73">
        <f>SUM(L90:L95)</f>
        <v>0</v>
      </c>
      <c r="M96" s="73">
        <f t="shared" ref="M96:O96" si="41">SUM(M90:M95)</f>
        <v>73</v>
      </c>
      <c r="N96" s="73">
        <f t="shared" si="41"/>
        <v>144</v>
      </c>
      <c r="O96" s="92">
        <f t="shared" si="41"/>
        <v>288</v>
      </c>
    </row>
    <row r="97" spans="1:15" x14ac:dyDescent="0.25">
      <c r="A97" s="74"/>
      <c r="B97" s="72"/>
      <c r="C97" s="72"/>
      <c r="D97" s="72"/>
      <c r="E97" s="72"/>
      <c r="F97" s="159"/>
      <c r="G97" s="180" t="s">
        <v>158</v>
      </c>
      <c r="H97" s="180"/>
      <c r="I97" s="181"/>
      <c r="J97" s="172">
        <v>2</v>
      </c>
      <c r="K97" s="172">
        <v>4</v>
      </c>
      <c r="L97" s="182">
        <v>3</v>
      </c>
      <c r="M97" s="182">
        <v>5</v>
      </c>
      <c r="N97" s="182">
        <v>4</v>
      </c>
      <c r="O97" s="182">
        <v>3</v>
      </c>
    </row>
    <row r="98" spans="1:15" x14ac:dyDescent="0.25">
      <c r="A98" s="71"/>
      <c r="B98" s="72"/>
      <c r="C98" s="72"/>
      <c r="D98" s="72"/>
      <c r="E98" s="72"/>
      <c r="F98" s="159"/>
      <c r="G98" s="164"/>
      <c r="H98" s="164"/>
      <c r="I98" s="165"/>
      <c r="J98" s="171"/>
      <c r="K98" s="171"/>
      <c r="L98" s="182"/>
      <c r="M98" s="182"/>
      <c r="N98" s="182"/>
      <c r="O98" s="182"/>
    </row>
    <row r="99" spans="1:15" x14ac:dyDescent="0.25">
      <c r="A99" s="71"/>
      <c r="B99" s="72"/>
      <c r="C99" s="72"/>
      <c r="D99" s="72"/>
      <c r="E99" s="72"/>
      <c r="F99" s="159"/>
      <c r="G99" s="180" t="s">
        <v>159</v>
      </c>
      <c r="H99" s="180"/>
      <c r="I99" s="181"/>
      <c r="J99" s="170">
        <v>3</v>
      </c>
      <c r="K99" s="170">
        <v>7</v>
      </c>
      <c r="L99" s="182">
        <v>4</v>
      </c>
      <c r="M99" s="182">
        <v>5</v>
      </c>
      <c r="N99" s="182">
        <v>4</v>
      </c>
      <c r="O99" s="182">
        <v>4</v>
      </c>
    </row>
    <row r="100" spans="1:15" x14ac:dyDescent="0.25">
      <c r="A100" s="71"/>
      <c r="B100" s="75"/>
      <c r="C100" s="75"/>
      <c r="D100" s="75"/>
      <c r="E100" s="75"/>
      <c r="F100" s="159"/>
      <c r="G100" s="164"/>
      <c r="H100" s="164"/>
      <c r="I100" s="165"/>
      <c r="J100" s="171"/>
      <c r="K100" s="171"/>
      <c r="L100" s="182"/>
      <c r="M100" s="182"/>
      <c r="N100" s="182"/>
      <c r="O100" s="182"/>
    </row>
    <row r="101" spans="1:15" x14ac:dyDescent="0.25">
      <c r="A101" s="71"/>
      <c r="B101" s="72"/>
      <c r="C101" s="72"/>
      <c r="D101" s="72"/>
      <c r="E101" s="72"/>
      <c r="F101" s="159"/>
      <c r="G101" s="174" t="s">
        <v>160</v>
      </c>
      <c r="H101" s="175"/>
      <c r="I101" s="175"/>
      <c r="J101" s="170">
        <v>0</v>
      </c>
      <c r="K101" s="170">
        <v>0</v>
      </c>
      <c r="L101" s="182">
        <v>0</v>
      </c>
      <c r="M101" s="182">
        <v>1</v>
      </c>
      <c r="N101" s="182">
        <v>0</v>
      </c>
      <c r="O101" s="182">
        <v>0</v>
      </c>
    </row>
    <row r="102" spans="1:15" x14ac:dyDescent="0.25">
      <c r="A102" s="76"/>
      <c r="B102" s="77"/>
      <c r="C102" s="77"/>
      <c r="D102" s="77"/>
      <c r="E102" s="77"/>
      <c r="F102" s="161"/>
      <c r="G102" s="174"/>
      <c r="H102" s="175"/>
      <c r="I102" s="175"/>
      <c r="J102" s="171"/>
      <c r="K102" s="171"/>
      <c r="L102" s="182"/>
      <c r="M102" s="182"/>
      <c r="N102" s="182"/>
      <c r="O102" s="182"/>
    </row>
  </sheetData>
  <mergeCells count="64">
    <mergeCell ref="N99:N100"/>
    <mergeCell ref="O99:O100"/>
    <mergeCell ref="G101:I102"/>
    <mergeCell ref="L101:L102"/>
    <mergeCell ref="M101:M102"/>
    <mergeCell ref="N101:N102"/>
    <mergeCell ref="O101:O102"/>
    <mergeCell ref="J99:J100"/>
    <mergeCell ref="K99:K100"/>
    <mergeCell ref="J101:J102"/>
    <mergeCell ref="K101:K102"/>
    <mergeCell ref="G99:I100"/>
    <mergeCell ref="L99:L100"/>
    <mergeCell ref="M99:M100"/>
    <mergeCell ref="O92:O94"/>
    <mergeCell ref="G95:I95"/>
    <mergeCell ref="G96:I96"/>
    <mergeCell ref="G97:I98"/>
    <mergeCell ref="L97:L98"/>
    <mergeCell ref="M97:M98"/>
    <mergeCell ref="N97:N98"/>
    <mergeCell ref="O97:O98"/>
    <mergeCell ref="N92:N94"/>
    <mergeCell ref="O87:O88"/>
    <mergeCell ref="G89:I89"/>
    <mergeCell ref="G90:I91"/>
    <mergeCell ref="L90:L91"/>
    <mergeCell ref="M90:M91"/>
    <mergeCell ref="N90:N91"/>
    <mergeCell ref="O90:O91"/>
    <mergeCell ref="N87:N88"/>
    <mergeCell ref="A87:E88"/>
    <mergeCell ref="F87:F102"/>
    <mergeCell ref="G87:I88"/>
    <mergeCell ref="L87:L88"/>
    <mergeCell ref="M87:M88"/>
    <mergeCell ref="G92:I94"/>
    <mergeCell ref="L92:L94"/>
    <mergeCell ref="M92:M94"/>
    <mergeCell ref="J87:J88"/>
    <mergeCell ref="K87:K88"/>
    <mergeCell ref="J90:J91"/>
    <mergeCell ref="K90:K91"/>
    <mergeCell ref="J92:J94"/>
    <mergeCell ref="K92:K94"/>
    <mergeCell ref="K97:K98"/>
    <mergeCell ref="J97:J98"/>
    <mergeCell ref="A4:B4"/>
    <mergeCell ref="C4:O4"/>
    <mergeCell ref="C6:I6"/>
    <mergeCell ref="C7:E7"/>
    <mergeCell ref="C8:F8"/>
    <mergeCell ref="A12:A15"/>
    <mergeCell ref="B12:B15"/>
    <mergeCell ref="C12:C15"/>
    <mergeCell ref="D12:O12"/>
    <mergeCell ref="D13:D15"/>
    <mergeCell ref="J13:K13"/>
    <mergeCell ref="E13:E15"/>
    <mergeCell ref="F13:I13"/>
    <mergeCell ref="L13:M13"/>
    <mergeCell ref="N13:O13"/>
    <mergeCell ref="F14:F15"/>
    <mergeCell ref="G14:I14"/>
  </mergeCells>
  <printOptions horizontalCentered="1"/>
  <pageMargins left="0.11811023622047245" right="0.11811023622047245" top="0.35433070866141736" bottom="0.15748031496062992" header="0" footer="0"/>
  <pageSetup paperSize="9" scale="5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tabSelected="1" topLeftCell="A75" zoomScaleNormal="100" workbookViewId="0">
      <selection activeCell="E90" sqref="E90"/>
    </sheetView>
  </sheetViews>
  <sheetFormatPr defaultRowHeight="15.75" x14ac:dyDescent="0.25"/>
  <cols>
    <col min="1" max="1" width="21" style="8" customWidth="1"/>
    <col min="2" max="2" width="45.5703125" style="8" customWidth="1"/>
    <col min="3" max="3" width="8.5703125" style="8" customWidth="1"/>
    <col min="4" max="4" width="7" style="8" customWidth="1"/>
    <col min="5" max="5" width="9.140625" style="8" customWidth="1"/>
    <col min="6" max="6" width="10.28515625" style="8" customWidth="1"/>
    <col min="7" max="7" width="7" style="8" customWidth="1"/>
    <col min="8" max="8" width="8.140625" style="8" customWidth="1"/>
    <col min="9" max="11" width="12.28515625" style="8" customWidth="1"/>
    <col min="12" max="12" width="9.5703125" style="183" customWidth="1"/>
    <col min="13" max="13" width="9.140625" style="183"/>
    <col min="14" max="14" width="9.7109375" style="2" customWidth="1"/>
    <col min="15" max="15" width="9.85546875" style="2" customWidth="1"/>
    <col min="16" max="16384" width="9.140625" style="8"/>
  </cols>
  <sheetData>
    <row r="1" spans="1:16" s="4" customForma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83" t="s">
        <v>1</v>
      </c>
      <c r="M1" s="183"/>
      <c r="N1" s="2"/>
      <c r="O1" s="3" t="s">
        <v>2</v>
      </c>
      <c r="P1" s="3"/>
    </row>
    <row r="2" spans="1:16" s="4" customFormat="1" ht="23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83"/>
      <c r="M2" s="183"/>
      <c r="N2" s="2"/>
      <c r="O2" s="3" t="s">
        <v>3</v>
      </c>
      <c r="P2" s="3"/>
    </row>
    <row r="3" spans="1:16" s="4" customFormat="1" ht="18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83"/>
      <c r="M3" s="183"/>
      <c r="N3" s="2"/>
      <c r="O3" s="3" t="s">
        <v>4</v>
      </c>
      <c r="P3" s="3"/>
    </row>
    <row r="4" spans="1:16" s="4" customFormat="1" ht="36.75" customHeight="1" x14ac:dyDescent="0.25">
      <c r="A4" s="148" t="s">
        <v>5</v>
      </c>
      <c r="B4" s="148"/>
      <c r="C4" s="149" t="s">
        <v>6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5"/>
    </row>
    <row r="5" spans="1:16" x14ac:dyDescent="0.25">
      <c r="A5" s="6"/>
      <c r="B5" s="6"/>
      <c r="C5" s="6"/>
      <c r="D5" s="7"/>
      <c r="E5" s="6"/>
      <c r="F5" s="6"/>
      <c r="G5" s="6"/>
      <c r="H5" s="6"/>
      <c r="I5" s="6"/>
      <c r="J5" s="6"/>
      <c r="K5" s="6"/>
      <c r="L5" s="184"/>
      <c r="M5" s="184"/>
      <c r="N5" s="6"/>
      <c r="O5" s="6"/>
    </row>
    <row r="6" spans="1:16" x14ac:dyDescent="0.25">
      <c r="A6" s="6" t="s">
        <v>7</v>
      </c>
      <c r="B6" s="6" t="s">
        <v>8</v>
      </c>
      <c r="C6" s="150" t="s">
        <v>9</v>
      </c>
      <c r="D6" s="150"/>
      <c r="E6" s="150"/>
      <c r="F6" s="150"/>
      <c r="G6" s="150"/>
      <c r="H6" s="150"/>
      <c r="I6" s="150"/>
      <c r="J6" s="102"/>
      <c r="K6" s="102"/>
      <c r="L6" s="184" t="s">
        <v>10</v>
      </c>
      <c r="M6" s="184"/>
      <c r="N6" s="6"/>
      <c r="O6" s="6"/>
    </row>
    <row r="7" spans="1:16" x14ac:dyDescent="0.25">
      <c r="A7" s="6"/>
      <c r="B7" s="6"/>
      <c r="C7" s="151" t="s">
        <v>11</v>
      </c>
      <c r="D7" s="151"/>
      <c r="E7" s="151"/>
      <c r="F7" s="6" t="s">
        <v>12</v>
      </c>
      <c r="G7" s="6"/>
      <c r="H7" s="6"/>
      <c r="I7" s="6"/>
      <c r="J7" s="6"/>
      <c r="K7" s="6"/>
      <c r="L7" s="184" t="s">
        <v>13</v>
      </c>
      <c r="M7" s="184"/>
      <c r="N7" s="6" t="s">
        <v>14</v>
      </c>
      <c r="O7" s="6"/>
    </row>
    <row r="8" spans="1:16" x14ac:dyDescent="0.25">
      <c r="A8" s="6" t="s">
        <v>15</v>
      </c>
      <c r="B8" s="6"/>
      <c r="C8" s="150" t="s">
        <v>16</v>
      </c>
      <c r="D8" s="150"/>
      <c r="E8" s="150"/>
      <c r="F8" s="150"/>
      <c r="G8" s="6" t="s">
        <v>215</v>
      </c>
      <c r="H8" s="6"/>
      <c r="I8" s="6"/>
      <c r="J8" s="6"/>
      <c r="K8" s="6"/>
      <c r="L8" s="184"/>
      <c r="M8" s="184"/>
      <c r="N8" s="6"/>
      <c r="O8" s="6"/>
    </row>
    <row r="9" spans="1:16" x14ac:dyDescent="0.25">
      <c r="A9" s="6"/>
      <c r="B9" s="6"/>
      <c r="C9" s="6"/>
      <c r="D9" s="7"/>
      <c r="E9" s="6"/>
      <c r="F9" s="6"/>
      <c r="G9" s="6"/>
      <c r="H9" s="6"/>
      <c r="I9" s="6"/>
      <c r="J9" s="6"/>
      <c r="K9" s="6"/>
      <c r="L9" s="184"/>
      <c r="M9" s="184"/>
      <c r="N9" s="6"/>
      <c r="O9" s="6"/>
    </row>
    <row r="10" spans="1:16" x14ac:dyDescent="0.25">
      <c r="A10" s="6"/>
      <c r="B10" s="6"/>
      <c r="C10" s="6"/>
      <c r="D10" s="7"/>
      <c r="E10" s="6"/>
      <c r="F10" s="6"/>
      <c r="G10" s="6"/>
      <c r="H10" s="6"/>
      <c r="I10" s="6"/>
      <c r="J10" s="6"/>
      <c r="K10" s="6"/>
      <c r="L10" s="184"/>
      <c r="M10" s="184"/>
      <c r="N10" s="6"/>
      <c r="O10" s="6"/>
    </row>
    <row r="11" spans="1:16" ht="16.5" thickBo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184"/>
      <c r="M11" s="184"/>
      <c r="N11" s="6"/>
      <c r="O11" s="6"/>
    </row>
    <row r="12" spans="1:16" x14ac:dyDescent="0.25">
      <c r="A12" s="129" t="s">
        <v>18</v>
      </c>
      <c r="B12" s="132" t="s">
        <v>19</v>
      </c>
      <c r="C12" s="133" t="s">
        <v>20</v>
      </c>
      <c r="D12" s="137" t="s">
        <v>21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9"/>
    </row>
    <row r="13" spans="1:16" x14ac:dyDescent="0.25">
      <c r="A13" s="130"/>
      <c r="B13" s="130"/>
      <c r="C13" s="134"/>
      <c r="D13" s="140" t="s">
        <v>22</v>
      </c>
      <c r="E13" s="135" t="s">
        <v>23</v>
      </c>
      <c r="F13" s="138" t="s">
        <v>24</v>
      </c>
      <c r="G13" s="138"/>
      <c r="H13" s="138"/>
      <c r="I13" s="139"/>
      <c r="J13" s="143" t="s">
        <v>25</v>
      </c>
      <c r="K13" s="144"/>
      <c r="L13" s="185" t="s">
        <v>26</v>
      </c>
      <c r="M13" s="186"/>
      <c r="N13" s="143" t="s">
        <v>197</v>
      </c>
      <c r="O13" s="144"/>
    </row>
    <row r="14" spans="1:16" x14ac:dyDescent="0.25">
      <c r="A14" s="129"/>
      <c r="B14" s="129"/>
      <c r="C14" s="135"/>
      <c r="D14" s="141"/>
      <c r="E14" s="135"/>
      <c r="F14" s="145" t="s">
        <v>27</v>
      </c>
      <c r="G14" s="147" t="s">
        <v>28</v>
      </c>
      <c r="H14" s="147"/>
      <c r="I14" s="147"/>
      <c r="J14" s="106"/>
      <c r="K14" s="106"/>
      <c r="L14" s="187" t="s">
        <v>29</v>
      </c>
      <c r="M14" s="187" t="s">
        <v>30</v>
      </c>
      <c r="N14" s="101" t="s">
        <v>31</v>
      </c>
      <c r="O14" s="101" t="s">
        <v>32</v>
      </c>
    </row>
    <row r="15" spans="1:16" ht="128.25" x14ac:dyDescent="0.25">
      <c r="A15" s="131"/>
      <c r="B15" s="131"/>
      <c r="C15" s="136"/>
      <c r="D15" s="142"/>
      <c r="E15" s="135"/>
      <c r="F15" s="146"/>
      <c r="G15" s="11" t="s">
        <v>33</v>
      </c>
      <c r="H15" s="11" t="s">
        <v>34</v>
      </c>
      <c r="I15" s="11" t="s">
        <v>35</v>
      </c>
      <c r="J15" s="101">
        <v>16</v>
      </c>
      <c r="K15" s="101">
        <v>23</v>
      </c>
      <c r="L15" s="187">
        <v>16</v>
      </c>
      <c r="M15" s="187">
        <v>21</v>
      </c>
      <c r="N15" s="101">
        <v>12</v>
      </c>
      <c r="O15" s="101">
        <v>10</v>
      </c>
    </row>
    <row r="16" spans="1:16" x14ac:dyDescent="0.25">
      <c r="A16" s="103">
        <v>1</v>
      </c>
      <c r="B16" s="103">
        <v>2</v>
      </c>
      <c r="C16" s="103">
        <v>3</v>
      </c>
      <c r="D16" s="103">
        <v>4</v>
      </c>
      <c r="E16" s="103">
        <v>5</v>
      </c>
      <c r="F16" s="103">
        <v>6</v>
      </c>
      <c r="G16" s="103">
        <v>7</v>
      </c>
      <c r="H16" s="103">
        <v>8</v>
      </c>
      <c r="I16" s="103">
        <v>9</v>
      </c>
      <c r="J16" s="103">
        <v>10</v>
      </c>
      <c r="K16" s="103">
        <v>11</v>
      </c>
      <c r="L16" s="188">
        <v>12</v>
      </c>
      <c r="M16" s="188">
        <v>13</v>
      </c>
      <c r="N16" s="103">
        <v>14</v>
      </c>
      <c r="O16" s="103">
        <v>15</v>
      </c>
    </row>
    <row r="17" spans="1:15" ht="31.5" x14ac:dyDescent="0.25">
      <c r="A17" s="78" t="s">
        <v>161</v>
      </c>
      <c r="B17" s="79" t="s">
        <v>162</v>
      </c>
      <c r="C17" s="127" t="s">
        <v>217</v>
      </c>
      <c r="D17" s="81">
        <f>D18+D24+D32</f>
        <v>2106</v>
      </c>
      <c r="E17" s="81">
        <f t="shared" ref="E17:O17" si="0">E18+E24+E32</f>
        <v>702</v>
      </c>
      <c r="F17" s="81">
        <f>F18+F24+F32</f>
        <v>1404</v>
      </c>
      <c r="G17" s="81">
        <f t="shared" si="0"/>
        <v>821</v>
      </c>
      <c r="H17" s="81">
        <f t="shared" si="0"/>
        <v>583</v>
      </c>
      <c r="I17" s="81">
        <f t="shared" si="0"/>
        <v>0</v>
      </c>
      <c r="J17" s="81">
        <f t="shared" si="0"/>
        <v>576</v>
      </c>
      <c r="K17" s="81">
        <f t="shared" si="0"/>
        <v>828</v>
      </c>
      <c r="L17" s="189">
        <f t="shared" si="0"/>
        <v>0</v>
      </c>
      <c r="M17" s="189">
        <f t="shared" si="0"/>
        <v>0</v>
      </c>
      <c r="N17" s="81">
        <f t="shared" si="0"/>
        <v>0</v>
      </c>
      <c r="O17" s="81">
        <f t="shared" si="0"/>
        <v>0</v>
      </c>
    </row>
    <row r="18" spans="1:15" x14ac:dyDescent="0.25">
      <c r="A18" s="78"/>
      <c r="B18" s="79" t="s">
        <v>164</v>
      </c>
      <c r="C18" s="80" t="s">
        <v>218</v>
      </c>
      <c r="D18" s="81">
        <f>SUM(D19:D23)</f>
        <v>908</v>
      </c>
      <c r="E18" s="81">
        <f t="shared" ref="E18:O18" si="1">SUM(E19:E23)</f>
        <v>292</v>
      </c>
      <c r="F18" s="81">
        <f t="shared" si="1"/>
        <v>616</v>
      </c>
      <c r="G18" s="81">
        <f t="shared" si="1"/>
        <v>315</v>
      </c>
      <c r="H18" s="81">
        <f t="shared" si="1"/>
        <v>301</v>
      </c>
      <c r="I18" s="81">
        <f t="shared" si="1"/>
        <v>0</v>
      </c>
      <c r="J18" s="81">
        <f t="shared" si="1"/>
        <v>256</v>
      </c>
      <c r="K18" s="81">
        <f t="shared" si="1"/>
        <v>360</v>
      </c>
      <c r="L18" s="189">
        <f t="shared" si="1"/>
        <v>0</v>
      </c>
      <c r="M18" s="189">
        <f t="shared" si="1"/>
        <v>0</v>
      </c>
      <c r="N18" s="81">
        <f t="shared" si="1"/>
        <v>0</v>
      </c>
      <c r="O18" s="81">
        <f t="shared" si="1"/>
        <v>0</v>
      </c>
    </row>
    <row r="19" spans="1:15" x14ac:dyDescent="0.25">
      <c r="A19" s="82" t="s">
        <v>165</v>
      </c>
      <c r="B19" s="83" t="s">
        <v>166</v>
      </c>
      <c r="C19" s="84" t="s">
        <v>167</v>
      </c>
      <c r="D19" s="85">
        <f>E19+F19</f>
        <v>289</v>
      </c>
      <c r="E19" s="85">
        <v>94</v>
      </c>
      <c r="F19" s="85">
        <v>195</v>
      </c>
      <c r="G19" s="82">
        <f>F19-H19</f>
        <v>153</v>
      </c>
      <c r="H19" s="82">
        <v>42</v>
      </c>
      <c r="I19" s="82"/>
      <c r="J19" s="82">
        <v>80</v>
      </c>
      <c r="K19" s="82">
        <v>115</v>
      </c>
      <c r="L19" s="190"/>
      <c r="M19" s="190"/>
      <c r="N19" s="82"/>
      <c r="O19" s="84"/>
    </row>
    <row r="20" spans="1:15" x14ac:dyDescent="0.25">
      <c r="A20" s="82" t="s">
        <v>168</v>
      </c>
      <c r="B20" s="83" t="s">
        <v>45</v>
      </c>
      <c r="C20" s="84" t="s">
        <v>169</v>
      </c>
      <c r="D20" s="85">
        <f t="shared" ref="D20:D27" si="2">E20+F20</f>
        <v>173</v>
      </c>
      <c r="E20" s="85">
        <v>56</v>
      </c>
      <c r="F20" s="85">
        <v>117</v>
      </c>
      <c r="G20" s="82">
        <f t="shared" ref="G20:G33" si="3">F20-H20</f>
        <v>0</v>
      </c>
      <c r="H20" s="82">
        <v>117</v>
      </c>
      <c r="I20" s="82"/>
      <c r="J20" s="82">
        <v>48</v>
      </c>
      <c r="K20" s="82">
        <v>69</v>
      </c>
      <c r="L20" s="190"/>
      <c r="M20" s="190"/>
      <c r="N20" s="82"/>
      <c r="O20" s="84"/>
    </row>
    <row r="21" spans="1:15" x14ac:dyDescent="0.25">
      <c r="A21" s="82" t="s">
        <v>170</v>
      </c>
      <c r="B21" s="83" t="s">
        <v>42</v>
      </c>
      <c r="C21" s="84" t="s">
        <v>169</v>
      </c>
      <c r="D21" s="85">
        <f t="shared" si="2"/>
        <v>171</v>
      </c>
      <c r="E21" s="85">
        <v>54</v>
      </c>
      <c r="F21" s="85">
        <v>117</v>
      </c>
      <c r="G21" s="82">
        <f t="shared" si="3"/>
        <v>100</v>
      </c>
      <c r="H21" s="82">
        <v>17</v>
      </c>
      <c r="I21" s="82"/>
      <c r="J21" s="82">
        <v>48</v>
      </c>
      <c r="K21" s="82">
        <v>69</v>
      </c>
      <c r="L21" s="190"/>
      <c r="M21" s="190"/>
      <c r="N21" s="82"/>
      <c r="O21" s="84"/>
    </row>
    <row r="22" spans="1:15" x14ac:dyDescent="0.25">
      <c r="A22" s="82" t="s">
        <v>171</v>
      </c>
      <c r="B22" s="83" t="s">
        <v>48</v>
      </c>
      <c r="C22" s="84" t="s">
        <v>169</v>
      </c>
      <c r="D22" s="85">
        <f t="shared" si="2"/>
        <v>171</v>
      </c>
      <c r="E22" s="85">
        <v>54</v>
      </c>
      <c r="F22" s="85">
        <v>117</v>
      </c>
      <c r="G22" s="82">
        <f t="shared" si="3"/>
        <v>4</v>
      </c>
      <c r="H22" s="82">
        <v>113</v>
      </c>
      <c r="I22" s="82"/>
      <c r="J22" s="82">
        <v>48</v>
      </c>
      <c r="K22" s="82">
        <v>69</v>
      </c>
      <c r="L22" s="190"/>
      <c r="M22" s="190"/>
      <c r="N22" s="82"/>
      <c r="O22" s="84"/>
    </row>
    <row r="23" spans="1:15" x14ac:dyDescent="0.25">
      <c r="A23" s="82" t="s">
        <v>172</v>
      </c>
      <c r="B23" s="86" t="s">
        <v>173</v>
      </c>
      <c r="C23" s="84" t="s">
        <v>199</v>
      </c>
      <c r="D23" s="85">
        <f t="shared" si="2"/>
        <v>104</v>
      </c>
      <c r="E23" s="85">
        <v>34</v>
      </c>
      <c r="F23" s="85">
        <v>70</v>
      </c>
      <c r="G23" s="82">
        <f t="shared" si="3"/>
        <v>58</v>
      </c>
      <c r="H23" s="82">
        <v>12</v>
      </c>
      <c r="I23" s="82"/>
      <c r="J23" s="82">
        <v>32</v>
      </c>
      <c r="K23" s="82">
        <v>38</v>
      </c>
      <c r="L23" s="190"/>
      <c r="M23" s="190"/>
      <c r="N23" s="82"/>
      <c r="O23" s="84"/>
    </row>
    <row r="24" spans="1:15" ht="31.5" x14ac:dyDescent="0.25">
      <c r="A24" s="78"/>
      <c r="B24" s="79" t="s">
        <v>216</v>
      </c>
      <c r="C24" s="80" t="s">
        <v>205</v>
      </c>
      <c r="D24" s="81">
        <f>SUM(D25:D31)</f>
        <v>1108</v>
      </c>
      <c r="E24" s="81">
        <f t="shared" ref="E24:O24" si="4">SUM(E25:E31)</f>
        <v>359</v>
      </c>
      <c r="F24" s="81">
        <f t="shared" si="4"/>
        <v>749</v>
      </c>
      <c r="G24" s="81">
        <f t="shared" si="4"/>
        <v>477</v>
      </c>
      <c r="H24" s="81">
        <f t="shared" si="4"/>
        <v>272</v>
      </c>
      <c r="I24" s="81">
        <f t="shared" si="4"/>
        <v>0</v>
      </c>
      <c r="J24" s="81">
        <f t="shared" si="4"/>
        <v>320</v>
      </c>
      <c r="K24" s="81">
        <f t="shared" si="4"/>
        <v>429</v>
      </c>
      <c r="L24" s="189">
        <f t="shared" si="4"/>
        <v>0</v>
      </c>
      <c r="M24" s="189">
        <f t="shared" si="4"/>
        <v>0</v>
      </c>
      <c r="N24" s="81">
        <f t="shared" si="4"/>
        <v>0</v>
      </c>
      <c r="O24" s="81">
        <f t="shared" si="4"/>
        <v>0</v>
      </c>
    </row>
    <row r="25" spans="1:15" x14ac:dyDescent="0.25">
      <c r="A25" s="82" t="s">
        <v>175</v>
      </c>
      <c r="B25" s="86" t="s">
        <v>176</v>
      </c>
      <c r="C25" s="84" t="s">
        <v>177</v>
      </c>
      <c r="D25" s="87">
        <f t="shared" si="2"/>
        <v>116</v>
      </c>
      <c r="E25" s="87">
        <v>38</v>
      </c>
      <c r="F25" s="87">
        <v>78</v>
      </c>
      <c r="G25" s="82">
        <f t="shared" si="3"/>
        <v>58</v>
      </c>
      <c r="H25" s="88">
        <v>20</v>
      </c>
      <c r="I25" s="88"/>
      <c r="J25" s="88">
        <v>78</v>
      </c>
      <c r="K25" s="88"/>
      <c r="L25" s="191"/>
      <c r="M25" s="191"/>
      <c r="N25" s="88"/>
      <c r="O25" s="89"/>
    </row>
    <row r="26" spans="1:15" x14ac:dyDescent="0.25">
      <c r="A26" s="82" t="s">
        <v>178</v>
      </c>
      <c r="B26" s="86" t="s">
        <v>179</v>
      </c>
      <c r="C26" s="84" t="s">
        <v>180</v>
      </c>
      <c r="D26" s="87">
        <f t="shared" si="2"/>
        <v>162</v>
      </c>
      <c r="E26" s="87">
        <f t="shared" ref="E26" si="5">F26/2</f>
        <v>54</v>
      </c>
      <c r="F26" s="87">
        <v>108</v>
      </c>
      <c r="G26" s="82">
        <f t="shared" si="3"/>
        <v>76</v>
      </c>
      <c r="H26" s="88">
        <v>32</v>
      </c>
      <c r="I26" s="88"/>
      <c r="J26" s="88">
        <v>48</v>
      </c>
      <c r="K26" s="88">
        <v>60</v>
      </c>
      <c r="L26" s="191"/>
      <c r="M26" s="191"/>
      <c r="N26" s="88"/>
      <c r="O26" s="89"/>
    </row>
    <row r="27" spans="1:15" x14ac:dyDescent="0.25">
      <c r="A27" s="82" t="s">
        <v>181</v>
      </c>
      <c r="B27" s="86" t="s">
        <v>182</v>
      </c>
      <c r="C27" s="84" t="s">
        <v>202</v>
      </c>
      <c r="D27" s="87">
        <f t="shared" si="2"/>
        <v>53</v>
      </c>
      <c r="E27" s="87">
        <v>17</v>
      </c>
      <c r="F27" s="87">
        <v>36</v>
      </c>
      <c r="G27" s="82">
        <f t="shared" si="3"/>
        <v>16</v>
      </c>
      <c r="H27" s="88">
        <v>20</v>
      </c>
      <c r="I27" s="88"/>
      <c r="J27" s="88"/>
      <c r="K27" s="88">
        <v>36</v>
      </c>
      <c r="L27" s="191"/>
      <c r="M27" s="191"/>
      <c r="N27" s="88"/>
      <c r="O27" s="89"/>
    </row>
    <row r="28" spans="1:15" ht="31.5" x14ac:dyDescent="0.25">
      <c r="A28" s="82" t="s">
        <v>183</v>
      </c>
      <c r="B28" s="86" t="s">
        <v>184</v>
      </c>
      <c r="C28" s="84" t="s">
        <v>185</v>
      </c>
      <c r="D28" s="85">
        <f>E28+F28</f>
        <v>350</v>
      </c>
      <c r="E28" s="85">
        <v>116</v>
      </c>
      <c r="F28" s="85">
        <v>234</v>
      </c>
      <c r="G28" s="82">
        <f t="shared" si="3"/>
        <v>144</v>
      </c>
      <c r="H28" s="82">
        <v>90</v>
      </c>
      <c r="I28" s="82"/>
      <c r="J28" s="82">
        <v>66</v>
      </c>
      <c r="K28" s="82">
        <v>168</v>
      </c>
      <c r="L28" s="190"/>
      <c r="M28" s="190"/>
      <c r="N28" s="82"/>
      <c r="O28" s="84"/>
    </row>
    <row r="29" spans="1:15" x14ac:dyDescent="0.25">
      <c r="A29" s="82" t="s">
        <v>186</v>
      </c>
      <c r="B29" s="83" t="s">
        <v>63</v>
      </c>
      <c r="C29" s="84" t="s">
        <v>82</v>
      </c>
      <c r="D29" s="85">
        <f t="shared" ref="D29:D31" si="6">E29+F29</f>
        <v>172</v>
      </c>
      <c r="E29" s="85">
        <v>54</v>
      </c>
      <c r="F29" s="85">
        <v>118</v>
      </c>
      <c r="G29" s="82">
        <f t="shared" si="3"/>
        <v>54</v>
      </c>
      <c r="H29" s="82">
        <v>64</v>
      </c>
      <c r="I29" s="82"/>
      <c r="J29" s="82">
        <v>48</v>
      </c>
      <c r="K29" s="82">
        <v>70</v>
      </c>
      <c r="L29" s="190"/>
      <c r="M29" s="190"/>
      <c r="N29" s="82"/>
      <c r="O29" s="84"/>
    </row>
    <row r="30" spans="1:15" x14ac:dyDescent="0.25">
      <c r="A30" s="82" t="s">
        <v>187</v>
      </c>
      <c r="B30" s="83" t="s">
        <v>188</v>
      </c>
      <c r="C30" s="84" t="s">
        <v>189</v>
      </c>
      <c r="D30" s="85">
        <f t="shared" si="6"/>
        <v>120</v>
      </c>
      <c r="E30" s="85">
        <v>40</v>
      </c>
      <c r="F30" s="85">
        <v>80</v>
      </c>
      <c r="G30" s="82">
        <f t="shared" si="3"/>
        <v>64</v>
      </c>
      <c r="H30" s="82">
        <v>16</v>
      </c>
      <c r="I30" s="82"/>
      <c r="J30" s="82">
        <v>80</v>
      </c>
      <c r="K30" s="82"/>
      <c r="L30" s="190"/>
      <c r="M30" s="190"/>
      <c r="N30" s="82"/>
      <c r="O30" s="84"/>
    </row>
    <row r="31" spans="1:15" x14ac:dyDescent="0.25">
      <c r="A31" s="82" t="s">
        <v>190</v>
      </c>
      <c r="B31" s="83" t="s">
        <v>191</v>
      </c>
      <c r="C31" s="84" t="s">
        <v>177</v>
      </c>
      <c r="D31" s="85">
        <f t="shared" si="6"/>
        <v>135</v>
      </c>
      <c r="E31" s="85">
        <v>40</v>
      </c>
      <c r="F31" s="85">
        <v>95</v>
      </c>
      <c r="G31" s="82">
        <f t="shared" si="3"/>
        <v>65</v>
      </c>
      <c r="H31" s="82">
        <v>30</v>
      </c>
      <c r="I31" s="82"/>
      <c r="J31" s="82"/>
      <c r="K31" s="82">
        <v>95</v>
      </c>
      <c r="L31" s="190"/>
      <c r="M31" s="190"/>
      <c r="N31" s="82"/>
      <c r="O31" s="84"/>
    </row>
    <row r="32" spans="1:15" x14ac:dyDescent="0.25">
      <c r="A32" s="90"/>
      <c r="B32" s="79" t="s">
        <v>192</v>
      </c>
      <c r="C32" s="80" t="s">
        <v>204</v>
      </c>
      <c r="D32" s="81">
        <f>D33+D34</f>
        <v>90</v>
      </c>
      <c r="E32" s="81">
        <f t="shared" ref="E32:O32" si="7">E33+E34</f>
        <v>51</v>
      </c>
      <c r="F32" s="81">
        <f t="shared" si="7"/>
        <v>39</v>
      </c>
      <c r="G32" s="81">
        <f t="shared" si="7"/>
        <v>29</v>
      </c>
      <c r="H32" s="81">
        <f t="shared" si="7"/>
        <v>10</v>
      </c>
      <c r="I32" s="81">
        <f t="shared" si="7"/>
        <v>0</v>
      </c>
      <c r="J32" s="81">
        <f t="shared" si="7"/>
        <v>0</v>
      </c>
      <c r="K32" s="81">
        <f t="shared" si="7"/>
        <v>39</v>
      </c>
      <c r="L32" s="189">
        <f t="shared" si="7"/>
        <v>0</v>
      </c>
      <c r="M32" s="189">
        <f t="shared" si="7"/>
        <v>0</v>
      </c>
      <c r="N32" s="81">
        <f t="shared" si="7"/>
        <v>0</v>
      </c>
      <c r="O32" s="81">
        <f t="shared" si="7"/>
        <v>0</v>
      </c>
    </row>
    <row r="33" spans="1:15" x14ac:dyDescent="0.25">
      <c r="A33" s="82" t="s">
        <v>193</v>
      </c>
      <c r="B33" s="83" t="s">
        <v>214</v>
      </c>
      <c r="C33" s="84" t="s">
        <v>203</v>
      </c>
      <c r="D33" s="85">
        <f>E33+F33</f>
        <v>51</v>
      </c>
      <c r="E33" s="85">
        <v>12</v>
      </c>
      <c r="F33" s="85">
        <v>39</v>
      </c>
      <c r="G33" s="82">
        <f t="shared" si="3"/>
        <v>29</v>
      </c>
      <c r="H33" s="85">
        <v>10</v>
      </c>
      <c r="I33" s="85"/>
      <c r="J33" s="85"/>
      <c r="K33" s="85">
        <v>39</v>
      </c>
      <c r="L33" s="192"/>
      <c r="M33" s="192"/>
      <c r="N33" s="85"/>
      <c r="O33" s="85"/>
    </row>
    <row r="34" spans="1:15" x14ac:dyDescent="0.25">
      <c r="A34" s="82" t="s">
        <v>195</v>
      </c>
      <c r="B34" s="83" t="s">
        <v>196</v>
      </c>
      <c r="C34" s="84" t="s">
        <v>177</v>
      </c>
      <c r="D34" s="87">
        <v>39</v>
      </c>
      <c r="E34" s="87">
        <v>39</v>
      </c>
      <c r="F34" s="87"/>
      <c r="G34" s="87"/>
      <c r="H34" s="87"/>
      <c r="I34" s="87"/>
      <c r="J34" s="87"/>
      <c r="K34" s="87"/>
      <c r="L34" s="193"/>
      <c r="M34" s="193"/>
      <c r="N34" s="87"/>
      <c r="O34" s="87"/>
    </row>
    <row r="35" spans="1:15" ht="31.5" x14ac:dyDescent="0.25">
      <c r="A35" s="123" t="s">
        <v>36</v>
      </c>
      <c r="B35" s="124" t="s">
        <v>37</v>
      </c>
      <c r="C35" s="125" t="s">
        <v>219</v>
      </c>
      <c r="D35" s="126">
        <f>SUM(D36:D41)</f>
        <v>642</v>
      </c>
      <c r="E35" s="126">
        <f t="shared" ref="E35:O35" si="8">SUM(E36:E41)</f>
        <v>214</v>
      </c>
      <c r="F35" s="126">
        <f t="shared" si="8"/>
        <v>428</v>
      </c>
      <c r="G35" s="126">
        <f t="shared" si="8"/>
        <v>76</v>
      </c>
      <c r="H35" s="126">
        <f t="shared" si="8"/>
        <v>352</v>
      </c>
      <c r="I35" s="126">
        <f t="shared" si="8"/>
        <v>0</v>
      </c>
      <c r="J35" s="126">
        <f t="shared" si="8"/>
        <v>0</v>
      </c>
      <c r="K35" s="126">
        <f t="shared" si="8"/>
        <v>0</v>
      </c>
      <c r="L35" s="194">
        <f t="shared" si="8"/>
        <v>64</v>
      </c>
      <c r="M35" s="194">
        <f t="shared" si="8"/>
        <v>226</v>
      </c>
      <c r="N35" s="126">
        <f t="shared" si="8"/>
        <v>50</v>
      </c>
      <c r="O35" s="126">
        <f t="shared" si="8"/>
        <v>88</v>
      </c>
    </row>
    <row r="36" spans="1:15" x14ac:dyDescent="0.25">
      <c r="A36" s="17" t="s">
        <v>38</v>
      </c>
      <c r="B36" s="18" t="s">
        <v>39</v>
      </c>
      <c r="C36" s="19" t="s">
        <v>201</v>
      </c>
      <c r="D36" s="19">
        <f>E36+F36</f>
        <v>58</v>
      </c>
      <c r="E36" s="98">
        <v>10</v>
      </c>
      <c r="F36" s="19">
        <v>48</v>
      </c>
      <c r="G36" s="21">
        <f t="shared" ref="G36:G45" si="9">F36-H36</f>
        <v>14</v>
      </c>
      <c r="H36" s="19">
        <v>34</v>
      </c>
      <c r="I36" s="22"/>
      <c r="J36" s="22"/>
      <c r="K36" s="22"/>
      <c r="L36" s="195"/>
      <c r="M36" s="195"/>
      <c r="N36" s="98"/>
      <c r="O36" s="98">
        <v>48</v>
      </c>
    </row>
    <row r="37" spans="1:15" x14ac:dyDescent="0.25">
      <c r="A37" s="17" t="s">
        <v>41</v>
      </c>
      <c r="B37" s="18" t="s">
        <v>42</v>
      </c>
      <c r="C37" s="19" t="s">
        <v>210</v>
      </c>
      <c r="D37" s="19">
        <f t="shared" ref="D37:D41" si="10">E37+F37</f>
        <v>58</v>
      </c>
      <c r="E37" s="98">
        <v>10</v>
      </c>
      <c r="F37" s="19">
        <v>48</v>
      </c>
      <c r="G37" s="21">
        <f t="shared" si="9"/>
        <v>4</v>
      </c>
      <c r="H37" s="19">
        <v>44</v>
      </c>
      <c r="I37" s="22"/>
      <c r="J37" s="22"/>
      <c r="K37" s="22"/>
      <c r="L37" s="195"/>
      <c r="M37" s="195">
        <v>48</v>
      </c>
      <c r="N37" s="21"/>
      <c r="O37" s="21"/>
    </row>
    <row r="38" spans="1:15" x14ac:dyDescent="0.25">
      <c r="A38" s="17" t="s">
        <v>44</v>
      </c>
      <c r="B38" s="18" t="s">
        <v>45</v>
      </c>
      <c r="C38" s="19" t="s">
        <v>46</v>
      </c>
      <c r="D38" s="19">
        <f t="shared" si="10"/>
        <v>146</v>
      </c>
      <c r="E38" s="98">
        <v>28</v>
      </c>
      <c r="F38" s="19">
        <v>118</v>
      </c>
      <c r="G38" s="21">
        <f t="shared" si="9"/>
        <v>0</v>
      </c>
      <c r="H38" s="19">
        <v>118</v>
      </c>
      <c r="I38" s="22"/>
      <c r="J38" s="22"/>
      <c r="K38" s="22"/>
      <c r="L38" s="195">
        <v>32</v>
      </c>
      <c r="M38" s="195">
        <v>40</v>
      </c>
      <c r="N38" s="21">
        <v>26</v>
      </c>
      <c r="O38" s="21">
        <v>20</v>
      </c>
    </row>
    <row r="39" spans="1:15" x14ac:dyDescent="0.25">
      <c r="A39" s="17" t="s">
        <v>47</v>
      </c>
      <c r="B39" s="18" t="s">
        <v>48</v>
      </c>
      <c r="C39" s="19" t="s">
        <v>49</v>
      </c>
      <c r="D39" s="19">
        <f t="shared" si="10"/>
        <v>236</v>
      </c>
      <c r="E39" s="98">
        <v>118</v>
      </c>
      <c r="F39" s="19">
        <v>118</v>
      </c>
      <c r="G39" s="21">
        <f t="shared" si="9"/>
        <v>2</v>
      </c>
      <c r="H39" s="19">
        <v>116</v>
      </c>
      <c r="I39" s="22"/>
      <c r="J39" s="22"/>
      <c r="K39" s="22"/>
      <c r="L39" s="195">
        <v>32</v>
      </c>
      <c r="M39" s="195">
        <v>42</v>
      </c>
      <c r="N39" s="21">
        <v>24</v>
      </c>
      <c r="O39" s="21">
        <v>20</v>
      </c>
    </row>
    <row r="40" spans="1:15" x14ac:dyDescent="0.25">
      <c r="A40" s="17" t="s">
        <v>50</v>
      </c>
      <c r="B40" s="23" t="s">
        <v>51</v>
      </c>
      <c r="C40" s="19" t="s">
        <v>201</v>
      </c>
      <c r="D40" s="19">
        <f t="shared" si="10"/>
        <v>72</v>
      </c>
      <c r="E40" s="98">
        <f>F40/2</f>
        <v>24</v>
      </c>
      <c r="F40" s="97">
        <v>48</v>
      </c>
      <c r="G40" s="21">
        <v>24</v>
      </c>
      <c r="H40" s="97">
        <v>24</v>
      </c>
      <c r="I40" s="25"/>
      <c r="J40" s="25"/>
      <c r="K40" s="25"/>
      <c r="L40" s="195"/>
      <c r="M40" s="195">
        <v>48</v>
      </c>
      <c r="N40" s="21"/>
      <c r="O40" s="21"/>
    </row>
    <row r="41" spans="1:15" x14ac:dyDescent="0.25">
      <c r="A41" s="17" t="s">
        <v>52</v>
      </c>
      <c r="B41" s="26" t="s">
        <v>53</v>
      </c>
      <c r="C41" s="27" t="s">
        <v>43</v>
      </c>
      <c r="D41" s="19">
        <f t="shared" si="10"/>
        <v>72</v>
      </c>
      <c r="E41" s="98">
        <f>F41/2</f>
        <v>24</v>
      </c>
      <c r="F41" s="97">
        <v>48</v>
      </c>
      <c r="G41" s="21">
        <v>32</v>
      </c>
      <c r="H41" s="98">
        <v>16</v>
      </c>
      <c r="I41" s="22"/>
      <c r="J41" s="22"/>
      <c r="K41" s="22"/>
      <c r="L41" s="195"/>
      <c r="M41" s="195">
        <v>48</v>
      </c>
      <c r="N41" s="21"/>
      <c r="O41" s="21"/>
    </row>
    <row r="42" spans="1:15" ht="31.5" x14ac:dyDescent="0.25">
      <c r="A42" s="107" t="s">
        <v>54</v>
      </c>
      <c r="B42" s="122" t="s">
        <v>55</v>
      </c>
      <c r="C42" s="123" t="s">
        <v>56</v>
      </c>
      <c r="D42" s="111">
        <f>SUM(D43:D45)</f>
        <v>255</v>
      </c>
      <c r="E42" s="111">
        <f>SUM(E43:E45)</f>
        <v>85</v>
      </c>
      <c r="F42" s="111">
        <f>SUM(F43:F45)</f>
        <v>170</v>
      </c>
      <c r="G42" s="111">
        <f t="shared" ref="G42:O42" si="11">SUM(G43:G45)</f>
        <v>60</v>
      </c>
      <c r="H42" s="111">
        <f t="shared" si="11"/>
        <v>110</v>
      </c>
      <c r="I42" s="111">
        <f t="shared" si="11"/>
        <v>0</v>
      </c>
      <c r="J42" s="111">
        <f t="shared" si="11"/>
        <v>0</v>
      </c>
      <c r="K42" s="111">
        <f t="shared" si="11"/>
        <v>0</v>
      </c>
      <c r="L42" s="196">
        <f t="shared" si="11"/>
        <v>96</v>
      </c>
      <c r="M42" s="196">
        <f t="shared" si="11"/>
        <v>0</v>
      </c>
      <c r="N42" s="111">
        <f t="shared" si="11"/>
        <v>24</v>
      </c>
      <c r="O42" s="111">
        <f t="shared" si="11"/>
        <v>50</v>
      </c>
    </row>
    <row r="43" spans="1:15" x14ac:dyDescent="0.25">
      <c r="A43" s="31" t="s">
        <v>57</v>
      </c>
      <c r="B43" s="18" t="s">
        <v>58</v>
      </c>
      <c r="C43" s="19" t="s">
        <v>43</v>
      </c>
      <c r="D43" s="19">
        <f t="shared" ref="D43:D45" si="12">E43+F43</f>
        <v>63</v>
      </c>
      <c r="E43" s="98">
        <f>F43/2</f>
        <v>21</v>
      </c>
      <c r="F43" s="19">
        <v>42</v>
      </c>
      <c r="G43" s="21">
        <f t="shared" si="9"/>
        <v>22</v>
      </c>
      <c r="H43" s="19">
        <v>20</v>
      </c>
      <c r="I43" s="98"/>
      <c r="J43" s="98"/>
      <c r="K43" s="98"/>
      <c r="L43" s="195">
        <v>42</v>
      </c>
      <c r="M43" s="195"/>
      <c r="N43" s="21"/>
      <c r="O43" s="21"/>
    </row>
    <row r="44" spans="1:15" ht="31.5" x14ac:dyDescent="0.25">
      <c r="A44" s="31" t="s">
        <v>59</v>
      </c>
      <c r="B44" s="32" t="s">
        <v>60</v>
      </c>
      <c r="C44" s="19" t="s">
        <v>61</v>
      </c>
      <c r="D44" s="19">
        <f t="shared" si="12"/>
        <v>111</v>
      </c>
      <c r="E44" s="98">
        <f t="shared" ref="E44:E45" si="13">F44/2</f>
        <v>37</v>
      </c>
      <c r="F44" s="98">
        <v>74</v>
      </c>
      <c r="G44" s="21">
        <f t="shared" si="9"/>
        <v>24</v>
      </c>
      <c r="H44" s="98">
        <v>50</v>
      </c>
      <c r="I44" s="98"/>
      <c r="J44" s="98"/>
      <c r="K44" s="98"/>
      <c r="L44" s="195"/>
      <c r="M44" s="195"/>
      <c r="N44" s="21">
        <v>24</v>
      </c>
      <c r="O44" s="21">
        <v>50</v>
      </c>
    </row>
    <row r="45" spans="1:15" x14ac:dyDescent="0.25">
      <c r="A45" s="31" t="s">
        <v>62</v>
      </c>
      <c r="B45" s="32" t="s">
        <v>63</v>
      </c>
      <c r="C45" s="27" t="s">
        <v>43</v>
      </c>
      <c r="D45" s="19">
        <f t="shared" si="12"/>
        <v>81</v>
      </c>
      <c r="E45" s="98">
        <f t="shared" si="13"/>
        <v>27</v>
      </c>
      <c r="F45" s="98">
        <v>54</v>
      </c>
      <c r="G45" s="21">
        <f t="shared" si="9"/>
        <v>14</v>
      </c>
      <c r="H45" s="98">
        <v>40</v>
      </c>
      <c r="I45" s="98"/>
      <c r="J45" s="98"/>
      <c r="K45" s="98"/>
      <c r="L45" s="195">
        <v>54</v>
      </c>
      <c r="M45" s="195"/>
      <c r="N45" s="21"/>
      <c r="O45" s="21"/>
    </row>
    <row r="46" spans="1:15" x14ac:dyDescent="0.25">
      <c r="A46" s="107" t="s">
        <v>64</v>
      </c>
      <c r="B46" s="119" t="s">
        <v>65</v>
      </c>
      <c r="C46" s="120" t="s">
        <v>213</v>
      </c>
      <c r="D46" s="110">
        <f>D47+D63</f>
        <v>2289</v>
      </c>
      <c r="E46" s="110">
        <f t="shared" ref="E46:O46" si="14">E47+E63</f>
        <v>763</v>
      </c>
      <c r="F46" s="110">
        <f t="shared" si="14"/>
        <v>1526</v>
      </c>
      <c r="G46" s="110">
        <f t="shared" si="14"/>
        <v>960</v>
      </c>
      <c r="H46" s="110">
        <f t="shared" si="14"/>
        <v>546</v>
      </c>
      <c r="I46" s="110">
        <f t="shared" si="14"/>
        <v>20</v>
      </c>
      <c r="J46" s="110">
        <f t="shared" si="14"/>
        <v>0</v>
      </c>
      <c r="K46" s="110">
        <f t="shared" si="14"/>
        <v>0</v>
      </c>
      <c r="L46" s="197">
        <f t="shared" si="14"/>
        <v>416</v>
      </c>
      <c r="M46" s="197">
        <f t="shared" si="14"/>
        <v>530</v>
      </c>
      <c r="N46" s="110">
        <f t="shared" si="14"/>
        <v>358</v>
      </c>
      <c r="O46" s="110">
        <f t="shared" si="14"/>
        <v>222</v>
      </c>
    </row>
    <row r="47" spans="1:15" x14ac:dyDescent="0.25">
      <c r="A47" s="107" t="s">
        <v>66</v>
      </c>
      <c r="B47" s="121" t="s">
        <v>67</v>
      </c>
      <c r="C47" s="120" t="s">
        <v>207</v>
      </c>
      <c r="D47" s="111">
        <f>SUM(D48:D62)</f>
        <v>1092</v>
      </c>
      <c r="E47" s="111">
        <f t="shared" ref="E47:O47" si="15">SUM(E48:E62)</f>
        <v>364</v>
      </c>
      <c r="F47" s="111">
        <f t="shared" si="15"/>
        <v>728</v>
      </c>
      <c r="G47" s="111">
        <f t="shared" si="15"/>
        <v>464</v>
      </c>
      <c r="H47" s="111">
        <f t="shared" si="15"/>
        <v>244</v>
      </c>
      <c r="I47" s="111">
        <f t="shared" si="15"/>
        <v>20</v>
      </c>
      <c r="J47" s="111">
        <f t="shared" si="15"/>
        <v>0</v>
      </c>
      <c r="K47" s="111">
        <f t="shared" si="15"/>
        <v>0</v>
      </c>
      <c r="L47" s="196">
        <f t="shared" si="15"/>
        <v>216</v>
      </c>
      <c r="M47" s="196">
        <f t="shared" si="15"/>
        <v>270</v>
      </c>
      <c r="N47" s="111">
        <f t="shared" si="15"/>
        <v>120</v>
      </c>
      <c r="O47" s="111">
        <f t="shared" si="15"/>
        <v>122</v>
      </c>
    </row>
    <row r="48" spans="1:15" x14ac:dyDescent="0.25">
      <c r="A48" s="31" t="s">
        <v>68</v>
      </c>
      <c r="B48" s="37" t="s">
        <v>69</v>
      </c>
      <c r="C48" s="38" t="s">
        <v>70</v>
      </c>
      <c r="D48" s="19">
        <f t="shared" ref="D48:D62" si="16">E48+F48</f>
        <v>84</v>
      </c>
      <c r="E48" s="98">
        <f t="shared" ref="E48:E62" si="17">F48/2</f>
        <v>28</v>
      </c>
      <c r="F48" s="19">
        <v>56</v>
      </c>
      <c r="G48" s="98">
        <f t="shared" ref="G48:G62" si="18">F48-H48</f>
        <v>44</v>
      </c>
      <c r="H48" s="98">
        <v>12</v>
      </c>
      <c r="I48" s="22"/>
      <c r="J48" s="22"/>
      <c r="K48" s="22"/>
      <c r="L48" s="195">
        <v>34</v>
      </c>
      <c r="M48" s="195">
        <v>22</v>
      </c>
      <c r="N48" s="21"/>
      <c r="O48" s="21"/>
    </row>
    <row r="49" spans="1:15" x14ac:dyDescent="0.25">
      <c r="A49" s="31" t="s">
        <v>71</v>
      </c>
      <c r="B49" s="37" t="s">
        <v>72</v>
      </c>
      <c r="C49" s="38" t="s">
        <v>73</v>
      </c>
      <c r="D49" s="19">
        <f t="shared" si="16"/>
        <v>54</v>
      </c>
      <c r="E49" s="98">
        <f t="shared" si="17"/>
        <v>18</v>
      </c>
      <c r="F49" s="19">
        <v>36</v>
      </c>
      <c r="G49" s="98">
        <f t="shared" si="18"/>
        <v>16</v>
      </c>
      <c r="H49" s="98">
        <v>20</v>
      </c>
      <c r="I49" s="22"/>
      <c r="J49" s="22"/>
      <c r="K49" s="22"/>
      <c r="L49" s="195"/>
      <c r="M49" s="195">
        <v>36</v>
      </c>
      <c r="N49" s="21"/>
      <c r="O49" s="21"/>
    </row>
    <row r="50" spans="1:15" x14ac:dyDescent="0.25">
      <c r="A50" s="31" t="s">
        <v>74</v>
      </c>
      <c r="B50" s="37" t="s">
        <v>75</v>
      </c>
      <c r="C50" s="38" t="s">
        <v>206</v>
      </c>
      <c r="D50" s="19">
        <f t="shared" si="16"/>
        <v>54</v>
      </c>
      <c r="E50" s="98">
        <f t="shared" si="17"/>
        <v>18</v>
      </c>
      <c r="F50" s="19">
        <v>36</v>
      </c>
      <c r="G50" s="98">
        <f t="shared" si="18"/>
        <v>24</v>
      </c>
      <c r="H50" s="98">
        <v>12</v>
      </c>
      <c r="I50" s="22"/>
      <c r="J50" s="22"/>
      <c r="K50" s="22"/>
      <c r="L50" s="195"/>
      <c r="M50" s="195">
        <v>36</v>
      </c>
      <c r="N50" s="21"/>
      <c r="O50" s="21"/>
    </row>
    <row r="51" spans="1:15" ht="31.5" x14ac:dyDescent="0.25">
      <c r="A51" s="31" t="s">
        <v>76</v>
      </c>
      <c r="B51" s="37" t="s">
        <v>77</v>
      </c>
      <c r="C51" s="39" t="s">
        <v>220</v>
      </c>
      <c r="D51" s="19">
        <f t="shared" si="16"/>
        <v>54</v>
      </c>
      <c r="E51" s="98">
        <f t="shared" si="17"/>
        <v>18</v>
      </c>
      <c r="F51" s="19">
        <v>36</v>
      </c>
      <c r="G51" s="98">
        <f t="shared" si="18"/>
        <v>16</v>
      </c>
      <c r="H51" s="98">
        <v>20</v>
      </c>
      <c r="I51" s="22"/>
      <c r="J51" s="22"/>
      <c r="K51" s="22"/>
      <c r="L51" s="195">
        <v>36</v>
      </c>
      <c r="M51" s="195"/>
      <c r="N51" s="21"/>
      <c r="O51" s="21"/>
    </row>
    <row r="52" spans="1:15" ht="31.5" x14ac:dyDescent="0.25">
      <c r="A52" s="31" t="s">
        <v>78</v>
      </c>
      <c r="B52" s="37" t="s">
        <v>79</v>
      </c>
      <c r="C52" s="27" t="s">
        <v>40</v>
      </c>
      <c r="D52" s="19">
        <f t="shared" si="16"/>
        <v>54</v>
      </c>
      <c r="E52" s="98">
        <f t="shared" si="17"/>
        <v>18</v>
      </c>
      <c r="F52" s="19">
        <v>36</v>
      </c>
      <c r="G52" s="98">
        <f t="shared" si="18"/>
        <v>24</v>
      </c>
      <c r="H52" s="98">
        <v>12</v>
      </c>
      <c r="I52" s="22"/>
      <c r="J52" s="22"/>
      <c r="K52" s="22"/>
      <c r="L52" s="195"/>
      <c r="M52" s="195"/>
      <c r="N52" s="21"/>
      <c r="O52" s="21">
        <v>36</v>
      </c>
    </row>
    <row r="53" spans="1:15" x14ac:dyDescent="0.25">
      <c r="A53" s="31" t="s">
        <v>80</v>
      </c>
      <c r="B53" s="37" t="s">
        <v>81</v>
      </c>
      <c r="C53" s="27" t="s">
        <v>82</v>
      </c>
      <c r="D53" s="19">
        <f t="shared" si="16"/>
        <v>69</v>
      </c>
      <c r="E53" s="98">
        <f t="shared" si="17"/>
        <v>23</v>
      </c>
      <c r="F53" s="19">
        <v>46</v>
      </c>
      <c r="G53" s="98">
        <f t="shared" si="18"/>
        <v>34</v>
      </c>
      <c r="H53" s="98">
        <v>12</v>
      </c>
      <c r="I53" s="22"/>
      <c r="J53" s="22"/>
      <c r="K53" s="22"/>
      <c r="L53" s="195"/>
      <c r="M53" s="195">
        <v>46</v>
      </c>
      <c r="N53" s="21"/>
      <c r="O53" s="21"/>
    </row>
    <row r="54" spans="1:15" ht="31.5" x14ac:dyDescent="0.25">
      <c r="A54" s="31" t="s">
        <v>83</v>
      </c>
      <c r="B54" s="37" t="s">
        <v>84</v>
      </c>
      <c r="C54" s="27" t="s">
        <v>82</v>
      </c>
      <c r="D54" s="19">
        <f t="shared" si="16"/>
        <v>87</v>
      </c>
      <c r="E54" s="98">
        <f t="shared" si="17"/>
        <v>29</v>
      </c>
      <c r="F54" s="19">
        <v>58</v>
      </c>
      <c r="G54" s="98">
        <f t="shared" si="18"/>
        <v>40</v>
      </c>
      <c r="H54" s="19">
        <v>18</v>
      </c>
      <c r="I54" s="104"/>
      <c r="J54" s="104"/>
      <c r="K54" s="104"/>
      <c r="L54" s="195"/>
      <c r="M54" s="195">
        <v>58</v>
      </c>
      <c r="N54" s="21"/>
      <c r="O54" s="21"/>
    </row>
    <row r="55" spans="1:15" x14ac:dyDescent="0.25">
      <c r="A55" s="31" t="s">
        <v>85</v>
      </c>
      <c r="B55" s="37" t="s">
        <v>86</v>
      </c>
      <c r="C55" s="27" t="s">
        <v>87</v>
      </c>
      <c r="D55" s="19">
        <f t="shared" si="16"/>
        <v>54</v>
      </c>
      <c r="E55" s="98">
        <f t="shared" si="17"/>
        <v>18</v>
      </c>
      <c r="F55" s="19">
        <v>36</v>
      </c>
      <c r="G55" s="98">
        <f>F55-H55</f>
        <v>18</v>
      </c>
      <c r="H55" s="19">
        <v>18</v>
      </c>
      <c r="I55" s="104"/>
      <c r="J55" s="104"/>
      <c r="K55" s="104"/>
      <c r="L55" s="195"/>
      <c r="M55" s="195"/>
      <c r="N55" s="21">
        <v>36</v>
      </c>
      <c r="O55" s="21"/>
    </row>
    <row r="56" spans="1:15" x14ac:dyDescent="0.25">
      <c r="A56" s="31" t="s">
        <v>88</v>
      </c>
      <c r="B56" s="37" t="s">
        <v>89</v>
      </c>
      <c r="C56" s="27" t="s">
        <v>138</v>
      </c>
      <c r="D56" s="19">
        <f t="shared" si="16"/>
        <v>72</v>
      </c>
      <c r="E56" s="98">
        <f t="shared" si="17"/>
        <v>24</v>
      </c>
      <c r="F56" s="19">
        <v>48</v>
      </c>
      <c r="G56" s="98">
        <f>F56-H56</f>
        <v>38</v>
      </c>
      <c r="H56" s="98">
        <v>10</v>
      </c>
      <c r="I56" s="104"/>
      <c r="J56" s="104"/>
      <c r="K56" s="104"/>
      <c r="L56" s="195"/>
      <c r="M56" s="195"/>
      <c r="N56" s="21">
        <v>48</v>
      </c>
      <c r="O56" s="21"/>
    </row>
    <row r="57" spans="1:15" x14ac:dyDescent="0.25">
      <c r="A57" s="31" t="s">
        <v>90</v>
      </c>
      <c r="B57" s="37" t="s">
        <v>91</v>
      </c>
      <c r="C57" s="38" t="s">
        <v>92</v>
      </c>
      <c r="D57" s="19">
        <f t="shared" si="16"/>
        <v>129</v>
      </c>
      <c r="E57" s="98">
        <f t="shared" si="17"/>
        <v>43</v>
      </c>
      <c r="F57" s="98">
        <f>86</f>
        <v>86</v>
      </c>
      <c r="G57" s="98">
        <f>F57-H57-I57</f>
        <v>38</v>
      </c>
      <c r="H57" s="98">
        <v>28</v>
      </c>
      <c r="I57" s="98">
        <v>20</v>
      </c>
      <c r="J57" s="98"/>
      <c r="K57" s="98"/>
      <c r="L57" s="195">
        <v>66</v>
      </c>
      <c r="M57" s="195">
        <v>20</v>
      </c>
      <c r="N57" s="21"/>
      <c r="O57" s="21"/>
    </row>
    <row r="58" spans="1:15" x14ac:dyDescent="0.25">
      <c r="A58" s="31" t="s">
        <v>93</v>
      </c>
      <c r="B58" s="37" t="s">
        <v>94</v>
      </c>
      <c r="C58" s="19" t="s">
        <v>201</v>
      </c>
      <c r="D58" s="19">
        <f t="shared" si="16"/>
        <v>102</v>
      </c>
      <c r="E58" s="98">
        <f t="shared" si="17"/>
        <v>34</v>
      </c>
      <c r="F58" s="98">
        <v>68</v>
      </c>
      <c r="G58" s="98">
        <f t="shared" si="18"/>
        <v>46</v>
      </c>
      <c r="H58" s="98">
        <v>22</v>
      </c>
      <c r="I58" s="104"/>
      <c r="J58" s="104"/>
      <c r="K58" s="104"/>
      <c r="L58" s="195">
        <v>16</v>
      </c>
      <c r="M58" s="195">
        <v>52</v>
      </c>
      <c r="N58" s="21"/>
      <c r="O58" s="21"/>
    </row>
    <row r="59" spans="1:15" x14ac:dyDescent="0.25">
      <c r="A59" s="31" t="s">
        <v>95</v>
      </c>
      <c r="B59" s="37" t="s">
        <v>96</v>
      </c>
      <c r="C59" s="38" t="s">
        <v>92</v>
      </c>
      <c r="D59" s="19">
        <f t="shared" si="16"/>
        <v>96</v>
      </c>
      <c r="E59" s="98">
        <f t="shared" si="17"/>
        <v>32</v>
      </c>
      <c r="F59" s="19">
        <v>64</v>
      </c>
      <c r="G59" s="98">
        <f t="shared" si="18"/>
        <v>32</v>
      </c>
      <c r="H59" s="19">
        <v>32</v>
      </c>
      <c r="I59" s="104"/>
      <c r="J59" s="104"/>
      <c r="K59" s="104"/>
      <c r="L59" s="195">
        <v>64</v>
      </c>
      <c r="M59" s="195"/>
      <c r="N59" s="21"/>
      <c r="O59" s="21"/>
    </row>
    <row r="60" spans="1:15" x14ac:dyDescent="0.25">
      <c r="A60" s="31" t="s">
        <v>97</v>
      </c>
      <c r="B60" s="37" t="s">
        <v>98</v>
      </c>
      <c r="C60" s="38" t="s">
        <v>82</v>
      </c>
      <c r="D60" s="19">
        <f t="shared" si="16"/>
        <v>75</v>
      </c>
      <c r="E60" s="98">
        <f t="shared" si="17"/>
        <v>25</v>
      </c>
      <c r="F60" s="106">
        <v>50</v>
      </c>
      <c r="G60" s="98">
        <f t="shared" si="18"/>
        <v>22</v>
      </c>
      <c r="H60" s="21">
        <v>28</v>
      </c>
      <c r="I60" s="104"/>
      <c r="J60" s="104"/>
      <c r="K60" s="104"/>
      <c r="L60" s="195"/>
      <c r="M60" s="195"/>
      <c r="N60" s="21"/>
      <c r="O60" s="21">
        <v>50</v>
      </c>
    </row>
    <row r="61" spans="1:15" x14ac:dyDescent="0.25">
      <c r="A61" s="31" t="s">
        <v>99</v>
      </c>
      <c r="B61" s="37" t="s">
        <v>100</v>
      </c>
      <c r="C61" s="27" t="s">
        <v>40</v>
      </c>
      <c r="D61" s="19">
        <f t="shared" si="16"/>
        <v>54</v>
      </c>
      <c r="E61" s="98">
        <f t="shared" si="17"/>
        <v>18</v>
      </c>
      <c r="F61" s="21">
        <v>36</v>
      </c>
      <c r="G61" s="98">
        <f t="shared" si="18"/>
        <v>36</v>
      </c>
      <c r="H61" s="21"/>
      <c r="I61" s="104"/>
      <c r="J61" s="104"/>
      <c r="K61" s="104"/>
      <c r="L61" s="195"/>
      <c r="M61" s="195"/>
      <c r="N61" s="21"/>
      <c r="O61" s="21">
        <v>36</v>
      </c>
    </row>
    <row r="62" spans="1:15" x14ac:dyDescent="0.25">
      <c r="A62" s="31" t="s">
        <v>101</v>
      </c>
      <c r="B62" s="37" t="s">
        <v>102</v>
      </c>
      <c r="C62" s="27" t="s">
        <v>87</v>
      </c>
      <c r="D62" s="19">
        <f t="shared" si="16"/>
        <v>54</v>
      </c>
      <c r="E62" s="98">
        <f t="shared" si="17"/>
        <v>18</v>
      </c>
      <c r="F62" s="21">
        <v>36</v>
      </c>
      <c r="G62" s="98">
        <f t="shared" si="18"/>
        <v>36</v>
      </c>
      <c r="H62" s="21"/>
      <c r="I62" s="104"/>
      <c r="J62" s="104"/>
      <c r="K62" s="104"/>
      <c r="L62" s="195"/>
      <c r="M62" s="195"/>
      <c r="N62" s="21">
        <v>36</v>
      </c>
      <c r="O62" s="21"/>
    </row>
    <row r="63" spans="1:15" x14ac:dyDescent="0.25">
      <c r="A63" s="107" t="s">
        <v>103</v>
      </c>
      <c r="B63" s="108" t="s">
        <v>104</v>
      </c>
      <c r="C63" s="116" t="s">
        <v>209</v>
      </c>
      <c r="D63" s="117">
        <f t="shared" ref="D63:O63" si="19">D64+D70+D74+D78+D83</f>
        <v>1197</v>
      </c>
      <c r="E63" s="117">
        <f t="shared" si="19"/>
        <v>399</v>
      </c>
      <c r="F63" s="117">
        <f t="shared" si="19"/>
        <v>798</v>
      </c>
      <c r="G63" s="117">
        <f t="shared" si="19"/>
        <v>496</v>
      </c>
      <c r="H63" s="117">
        <f t="shared" si="19"/>
        <v>302</v>
      </c>
      <c r="I63" s="117">
        <f t="shared" si="19"/>
        <v>0</v>
      </c>
      <c r="J63" s="117">
        <f t="shared" si="19"/>
        <v>0</v>
      </c>
      <c r="K63" s="117">
        <f t="shared" si="19"/>
        <v>0</v>
      </c>
      <c r="L63" s="198">
        <f t="shared" si="19"/>
        <v>200</v>
      </c>
      <c r="M63" s="198">
        <f t="shared" si="19"/>
        <v>260</v>
      </c>
      <c r="N63" s="117">
        <f t="shared" si="19"/>
        <v>238</v>
      </c>
      <c r="O63" s="117">
        <f t="shared" si="19"/>
        <v>100</v>
      </c>
    </row>
    <row r="64" spans="1:15" ht="31.5" x14ac:dyDescent="0.25">
      <c r="A64" s="107" t="s">
        <v>105</v>
      </c>
      <c r="B64" s="108" t="s">
        <v>106</v>
      </c>
      <c r="C64" s="118" t="s">
        <v>107</v>
      </c>
      <c r="D64" s="110">
        <f t="shared" ref="D64" si="20">SUM(D65:D67)</f>
        <v>246</v>
      </c>
      <c r="E64" s="110">
        <f t="shared" ref="E64:O64" si="21">SUM(E65:E67)</f>
        <v>82</v>
      </c>
      <c r="F64" s="110">
        <f t="shared" si="21"/>
        <v>164</v>
      </c>
      <c r="G64" s="110">
        <f t="shared" si="21"/>
        <v>94</v>
      </c>
      <c r="H64" s="110">
        <f t="shared" si="21"/>
        <v>70</v>
      </c>
      <c r="I64" s="110">
        <f t="shared" si="21"/>
        <v>0</v>
      </c>
      <c r="J64" s="110">
        <f t="shared" si="21"/>
        <v>0</v>
      </c>
      <c r="K64" s="110">
        <f t="shared" si="21"/>
        <v>0</v>
      </c>
      <c r="L64" s="197">
        <f t="shared" si="21"/>
        <v>164</v>
      </c>
      <c r="M64" s="197">
        <f t="shared" si="21"/>
        <v>0</v>
      </c>
      <c r="N64" s="110">
        <f t="shared" si="21"/>
        <v>0</v>
      </c>
      <c r="O64" s="110">
        <f t="shared" si="21"/>
        <v>0</v>
      </c>
    </row>
    <row r="65" spans="1:15" ht="31.5" x14ac:dyDescent="0.25">
      <c r="A65" s="46" t="s">
        <v>108</v>
      </c>
      <c r="B65" s="47" t="s">
        <v>109</v>
      </c>
      <c r="C65" s="48" t="s">
        <v>198</v>
      </c>
      <c r="D65" s="19">
        <f t="shared" ref="D65:D67" si="22">E65+F65</f>
        <v>105</v>
      </c>
      <c r="E65" s="98">
        <f t="shared" ref="E65:E67" si="23">F65/2</f>
        <v>35</v>
      </c>
      <c r="F65" s="98">
        <v>70</v>
      </c>
      <c r="G65" s="98">
        <f>F65-H65</f>
        <v>50</v>
      </c>
      <c r="H65" s="98">
        <v>20</v>
      </c>
      <c r="I65" s="22"/>
      <c r="J65" s="22"/>
      <c r="K65" s="22"/>
      <c r="L65" s="195">
        <v>70</v>
      </c>
      <c r="M65" s="195"/>
      <c r="N65" s="21"/>
      <c r="O65" s="21"/>
    </row>
    <row r="66" spans="1:15" ht="31.5" x14ac:dyDescent="0.25">
      <c r="A66" s="46" t="s">
        <v>110</v>
      </c>
      <c r="B66" s="47" t="s">
        <v>111</v>
      </c>
      <c r="C66" s="48" t="s">
        <v>208</v>
      </c>
      <c r="D66" s="19">
        <f t="shared" si="22"/>
        <v>69</v>
      </c>
      <c r="E66" s="98">
        <f t="shared" si="23"/>
        <v>23</v>
      </c>
      <c r="F66" s="98">
        <v>46</v>
      </c>
      <c r="G66" s="98">
        <f>F66-H66</f>
        <v>16</v>
      </c>
      <c r="H66" s="98">
        <v>30</v>
      </c>
      <c r="I66" s="22"/>
      <c r="J66" s="22"/>
      <c r="K66" s="22"/>
      <c r="L66" s="195">
        <v>46</v>
      </c>
      <c r="M66" s="195"/>
      <c r="N66" s="21"/>
      <c r="O66" s="21"/>
    </row>
    <row r="67" spans="1:15" ht="31.5" x14ac:dyDescent="0.25">
      <c r="A67" s="46" t="s">
        <v>112</v>
      </c>
      <c r="B67" s="47" t="s">
        <v>113</v>
      </c>
      <c r="C67" s="49" t="s">
        <v>114</v>
      </c>
      <c r="D67" s="19">
        <f t="shared" si="22"/>
        <v>72</v>
      </c>
      <c r="E67" s="98">
        <f t="shared" si="23"/>
        <v>24</v>
      </c>
      <c r="F67" s="98">
        <v>48</v>
      </c>
      <c r="G67" s="98">
        <f>F67-H67</f>
        <v>28</v>
      </c>
      <c r="H67" s="98">
        <v>20</v>
      </c>
      <c r="I67" s="22"/>
      <c r="J67" s="22"/>
      <c r="K67" s="22"/>
      <c r="L67" s="195">
        <v>48</v>
      </c>
      <c r="M67" s="195"/>
      <c r="N67" s="21"/>
      <c r="O67" s="21"/>
    </row>
    <row r="68" spans="1:15" x14ac:dyDescent="0.25">
      <c r="A68" s="31" t="s">
        <v>115</v>
      </c>
      <c r="B68" s="47"/>
      <c r="C68" s="49" t="s">
        <v>114</v>
      </c>
      <c r="D68" s="50"/>
      <c r="E68" s="50"/>
      <c r="F68" s="98">
        <v>36</v>
      </c>
      <c r="G68" s="98"/>
      <c r="H68" s="98"/>
      <c r="I68" s="22"/>
      <c r="J68" s="22"/>
      <c r="K68" s="22"/>
      <c r="L68" s="195"/>
      <c r="M68" s="195">
        <v>36</v>
      </c>
      <c r="N68" s="21"/>
      <c r="O68" s="21"/>
    </row>
    <row r="69" spans="1:15" x14ac:dyDescent="0.25">
      <c r="A69" s="51" t="s">
        <v>116</v>
      </c>
      <c r="B69" s="52"/>
      <c r="C69" s="49" t="s">
        <v>114</v>
      </c>
      <c r="D69" s="50"/>
      <c r="E69" s="50"/>
      <c r="F69" s="98">
        <v>36</v>
      </c>
      <c r="G69" s="98"/>
      <c r="H69" s="98"/>
      <c r="I69" s="22"/>
      <c r="J69" s="22"/>
      <c r="K69" s="22"/>
      <c r="L69" s="195"/>
      <c r="M69" s="195">
        <v>36</v>
      </c>
      <c r="N69" s="21"/>
      <c r="O69" s="21"/>
    </row>
    <row r="70" spans="1:15" ht="31.5" x14ac:dyDescent="0.25">
      <c r="A70" s="107" t="s">
        <v>117</v>
      </c>
      <c r="B70" s="108" t="s">
        <v>118</v>
      </c>
      <c r="C70" s="109" t="s">
        <v>107</v>
      </c>
      <c r="D70" s="110">
        <f>SUM(D71:D72)</f>
        <v>336</v>
      </c>
      <c r="E70" s="110">
        <f t="shared" ref="E70:O70" si="24">SUM(E71:E72)</f>
        <v>112</v>
      </c>
      <c r="F70" s="110">
        <f t="shared" si="24"/>
        <v>224</v>
      </c>
      <c r="G70" s="110">
        <f t="shared" si="24"/>
        <v>184</v>
      </c>
      <c r="H70" s="110">
        <f t="shared" si="24"/>
        <v>40</v>
      </c>
      <c r="I70" s="110">
        <f t="shared" si="24"/>
        <v>0</v>
      </c>
      <c r="J70" s="110">
        <f t="shared" si="24"/>
        <v>0</v>
      </c>
      <c r="K70" s="110">
        <f t="shared" si="24"/>
        <v>0</v>
      </c>
      <c r="L70" s="197">
        <f t="shared" si="24"/>
        <v>0</v>
      </c>
      <c r="M70" s="197">
        <f t="shared" si="24"/>
        <v>224</v>
      </c>
      <c r="N70" s="110">
        <f t="shared" si="24"/>
        <v>0</v>
      </c>
      <c r="O70" s="110">
        <f t="shared" si="24"/>
        <v>0</v>
      </c>
    </row>
    <row r="71" spans="1:15" ht="31.5" x14ac:dyDescent="0.25">
      <c r="A71" s="46" t="s">
        <v>119</v>
      </c>
      <c r="B71" s="47" t="s">
        <v>120</v>
      </c>
      <c r="C71" s="27" t="s">
        <v>70</v>
      </c>
      <c r="D71" s="19">
        <f t="shared" ref="D71:D72" si="25">E71+F71</f>
        <v>147</v>
      </c>
      <c r="E71" s="98">
        <f t="shared" ref="E71:E72" si="26">F71/2</f>
        <v>49</v>
      </c>
      <c r="F71" s="50">
        <v>98</v>
      </c>
      <c r="G71" s="50">
        <f>F71-H71</f>
        <v>78</v>
      </c>
      <c r="H71" s="50">
        <v>20</v>
      </c>
      <c r="I71" s="22"/>
      <c r="J71" s="22"/>
      <c r="K71" s="22"/>
      <c r="L71" s="195"/>
      <c r="M71" s="195">
        <v>98</v>
      </c>
      <c r="N71" s="21"/>
      <c r="O71" s="21"/>
    </row>
    <row r="72" spans="1:15" ht="31.5" x14ac:dyDescent="0.25">
      <c r="A72" s="46" t="s">
        <v>121</v>
      </c>
      <c r="B72" s="47" t="s">
        <v>122</v>
      </c>
      <c r="C72" s="27" t="s">
        <v>70</v>
      </c>
      <c r="D72" s="19">
        <f t="shared" si="25"/>
        <v>189</v>
      </c>
      <c r="E72" s="98">
        <f t="shared" si="26"/>
        <v>63</v>
      </c>
      <c r="F72" s="98">
        <v>126</v>
      </c>
      <c r="G72" s="50">
        <f>F72-H72</f>
        <v>106</v>
      </c>
      <c r="H72" s="98">
        <v>20</v>
      </c>
      <c r="I72" s="22"/>
      <c r="J72" s="22"/>
      <c r="K72" s="22"/>
      <c r="L72" s="195"/>
      <c r="M72" s="195">
        <v>126</v>
      </c>
      <c r="N72" s="21"/>
      <c r="O72" s="21"/>
    </row>
    <row r="73" spans="1:15" x14ac:dyDescent="0.25">
      <c r="A73" s="31" t="s">
        <v>123</v>
      </c>
      <c r="B73" s="32"/>
      <c r="C73" s="49" t="s">
        <v>114</v>
      </c>
      <c r="D73" s="50"/>
      <c r="E73" s="50"/>
      <c r="F73" s="98">
        <v>72</v>
      </c>
      <c r="G73" s="98"/>
      <c r="H73" s="98"/>
      <c r="I73" s="22"/>
      <c r="J73" s="22"/>
      <c r="K73" s="22"/>
      <c r="L73" s="195"/>
      <c r="M73" s="195">
        <v>72</v>
      </c>
      <c r="N73" s="21"/>
      <c r="O73" s="21"/>
    </row>
    <row r="74" spans="1:15" ht="47.25" x14ac:dyDescent="0.25">
      <c r="A74" s="28" t="s">
        <v>124</v>
      </c>
      <c r="B74" s="108" t="s">
        <v>125</v>
      </c>
      <c r="C74" s="109" t="s">
        <v>126</v>
      </c>
      <c r="D74" s="111">
        <f>SUM(D75:D76)</f>
        <v>213</v>
      </c>
      <c r="E74" s="111">
        <f t="shared" ref="E74:O74" si="27">SUM(E75:E76)</f>
        <v>71</v>
      </c>
      <c r="F74" s="111">
        <f t="shared" si="27"/>
        <v>142</v>
      </c>
      <c r="G74" s="111">
        <f t="shared" si="27"/>
        <v>68</v>
      </c>
      <c r="H74" s="111">
        <f t="shared" si="27"/>
        <v>74</v>
      </c>
      <c r="I74" s="111">
        <f t="shared" si="27"/>
        <v>0</v>
      </c>
      <c r="J74" s="111">
        <f t="shared" si="27"/>
        <v>0</v>
      </c>
      <c r="K74" s="111">
        <f t="shared" si="27"/>
        <v>0</v>
      </c>
      <c r="L74" s="196">
        <f t="shared" si="27"/>
        <v>36</v>
      </c>
      <c r="M74" s="196">
        <f t="shared" si="27"/>
        <v>36</v>
      </c>
      <c r="N74" s="111">
        <f t="shared" si="27"/>
        <v>70</v>
      </c>
      <c r="O74" s="111">
        <f t="shared" si="27"/>
        <v>0</v>
      </c>
    </row>
    <row r="75" spans="1:15" ht="47.25" x14ac:dyDescent="0.25">
      <c r="A75" s="46" t="s">
        <v>127</v>
      </c>
      <c r="B75" s="47" t="s">
        <v>128</v>
      </c>
      <c r="C75" s="27" t="s">
        <v>70</v>
      </c>
      <c r="D75" s="54">
        <f t="shared" ref="D75:D76" si="28">E75+F75</f>
        <v>108</v>
      </c>
      <c r="E75" s="98">
        <f t="shared" ref="E75:E76" si="29">F75/2</f>
        <v>36</v>
      </c>
      <c r="F75" s="50">
        <v>72</v>
      </c>
      <c r="G75" s="50">
        <f>F75-H75</f>
        <v>24</v>
      </c>
      <c r="H75" s="50">
        <v>48</v>
      </c>
      <c r="I75" s="55">
        <f>SUM(I76:I76)</f>
        <v>0</v>
      </c>
      <c r="J75" s="55"/>
      <c r="K75" s="55"/>
      <c r="L75" s="195">
        <v>36</v>
      </c>
      <c r="M75" s="195">
        <v>36</v>
      </c>
      <c r="N75" s="21"/>
      <c r="O75" s="21"/>
    </row>
    <row r="76" spans="1:15" ht="31.5" x14ac:dyDescent="0.25">
      <c r="A76" s="46" t="s">
        <v>129</v>
      </c>
      <c r="B76" s="47" t="s">
        <v>130</v>
      </c>
      <c r="C76" s="27" t="s">
        <v>70</v>
      </c>
      <c r="D76" s="54">
        <f t="shared" si="28"/>
        <v>105</v>
      </c>
      <c r="E76" s="98">
        <f t="shared" si="29"/>
        <v>35</v>
      </c>
      <c r="F76" s="97">
        <v>70</v>
      </c>
      <c r="G76" s="50">
        <f>F76-H76</f>
        <v>44</v>
      </c>
      <c r="H76" s="97">
        <v>26</v>
      </c>
      <c r="I76" s="25"/>
      <c r="J76" s="25"/>
      <c r="K76" s="25"/>
      <c r="L76" s="195"/>
      <c r="M76" s="195"/>
      <c r="N76" s="21">
        <v>70</v>
      </c>
      <c r="O76" s="21"/>
    </row>
    <row r="77" spans="1:15" x14ac:dyDescent="0.25">
      <c r="A77" s="31" t="s">
        <v>131</v>
      </c>
      <c r="B77" s="32"/>
      <c r="C77" s="49" t="s">
        <v>114</v>
      </c>
      <c r="D77" s="50"/>
      <c r="E77" s="50"/>
      <c r="F77" s="98">
        <v>72</v>
      </c>
      <c r="G77" s="98"/>
      <c r="H77" s="98"/>
      <c r="I77" s="22"/>
      <c r="J77" s="22"/>
      <c r="K77" s="22"/>
      <c r="L77" s="195"/>
      <c r="M77" s="195"/>
      <c r="N77" s="21">
        <v>72</v>
      </c>
      <c r="O77" s="21"/>
    </row>
    <row r="78" spans="1:15" ht="47.25" x14ac:dyDescent="0.25">
      <c r="A78" s="107" t="s">
        <v>132</v>
      </c>
      <c r="B78" s="108" t="s">
        <v>133</v>
      </c>
      <c r="C78" s="109" t="s">
        <v>107</v>
      </c>
      <c r="D78" s="112">
        <f>SUM(D79:D81)</f>
        <v>234</v>
      </c>
      <c r="E78" s="112">
        <f t="shared" ref="E78:N78" si="30">SUM(E79:E81)</f>
        <v>78</v>
      </c>
      <c r="F78" s="112">
        <f t="shared" si="30"/>
        <v>156</v>
      </c>
      <c r="G78" s="112">
        <f t="shared" si="30"/>
        <v>108</v>
      </c>
      <c r="H78" s="112">
        <f t="shared" si="30"/>
        <v>48</v>
      </c>
      <c r="I78" s="112">
        <f t="shared" si="30"/>
        <v>0</v>
      </c>
      <c r="J78" s="112">
        <f t="shared" si="30"/>
        <v>0</v>
      </c>
      <c r="K78" s="112">
        <f t="shared" si="30"/>
        <v>0</v>
      </c>
      <c r="L78" s="199">
        <f t="shared" si="30"/>
        <v>0</v>
      </c>
      <c r="M78" s="199">
        <f t="shared" si="30"/>
        <v>0</v>
      </c>
      <c r="N78" s="112">
        <f t="shared" si="30"/>
        <v>56</v>
      </c>
      <c r="O78" s="112">
        <f>SUM(O79:O81)</f>
        <v>100</v>
      </c>
    </row>
    <row r="79" spans="1:15" ht="47.25" x14ac:dyDescent="0.25">
      <c r="A79" s="46" t="s">
        <v>134</v>
      </c>
      <c r="B79" s="47" t="s">
        <v>135</v>
      </c>
      <c r="C79" s="105" t="s">
        <v>114</v>
      </c>
      <c r="D79" s="54">
        <f t="shared" ref="D79:D81" si="31">E79+F79</f>
        <v>84</v>
      </c>
      <c r="E79" s="98">
        <f t="shared" ref="E79:E81" si="32">F79/2</f>
        <v>28</v>
      </c>
      <c r="F79" s="21">
        <v>56</v>
      </c>
      <c r="G79" s="21">
        <f>F79-H79</f>
        <v>40</v>
      </c>
      <c r="H79" s="21">
        <v>16</v>
      </c>
      <c r="I79" s="104"/>
      <c r="J79" s="104"/>
      <c r="K79" s="104"/>
      <c r="L79" s="195"/>
      <c r="M79" s="195"/>
      <c r="N79" s="21">
        <v>56</v>
      </c>
      <c r="O79" s="98"/>
    </row>
    <row r="80" spans="1:15" ht="31.5" x14ac:dyDescent="0.25">
      <c r="A80" s="46" t="s">
        <v>136</v>
      </c>
      <c r="B80" s="47" t="s">
        <v>137</v>
      </c>
      <c r="C80" s="105" t="s">
        <v>114</v>
      </c>
      <c r="D80" s="54">
        <f t="shared" si="31"/>
        <v>69</v>
      </c>
      <c r="E80" s="98">
        <f t="shared" si="32"/>
        <v>23</v>
      </c>
      <c r="F80" s="21">
        <v>46</v>
      </c>
      <c r="G80" s="21">
        <f>F80-H80</f>
        <v>30</v>
      </c>
      <c r="H80" s="21">
        <v>16</v>
      </c>
      <c r="I80" s="104"/>
      <c r="J80" s="104"/>
      <c r="K80" s="104"/>
      <c r="L80" s="195"/>
      <c r="M80" s="195"/>
      <c r="N80" s="21"/>
      <c r="O80" s="98">
        <v>46</v>
      </c>
    </row>
    <row r="81" spans="1:18" ht="31.5" x14ac:dyDescent="0.25">
      <c r="A81" s="46" t="s">
        <v>139</v>
      </c>
      <c r="B81" s="47" t="s">
        <v>140</v>
      </c>
      <c r="C81" s="105" t="s">
        <v>138</v>
      </c>
      <c r="D81" s="54">
        <f t="shared" si="31"/>
        <v>81</v>
      </c>
      <c r="E81" s="98">
        <f t="shared" si="32"/>
        <v>27</v>
      </c>
      <c r="F81" s="21">
        <v>54</v>
      </c>
      <c r="G81" s="21">
        <f>F81-H81</f>
        <v>38</v>
      </c>
      <c r="H81" s="21">
        <v>16</v>
      </c>
      <c r="I81" s="104"/>
      <c r="J81" s="104"/>
      <c r="K81" s="104"/>
      <c r="L81" s="195"/>
      <c r="M81" s="195"/>
      <c r="N81" s="21"/>
      <c r="O81" s="98">
        <v>54</v>
      </c>
    </row>
    <row r="82" spans="1:18" x14ac:dyDescent="0.25">
      <c r="A82" s="31" t="s">
        <v>141</v>
      </c>
      <c r="B82" s="32"/>
      <c r="C82" s="49" t="s">
        <v>114</v>
      </c>
      <c r="D82" s="50"/>
      <c r="E82" s="50"/>
      <c r="F82" s="98">
        <v>72</v>
      </c>
      <c r="G82" s="98"/>
      <c r="H82" s="98"/>
      <c r="I82" s="22"/>
      <c r="J82" s="22"/>
      <c r="K82" s="22"/>
      <c r="L82" s="195"/>
      <c r="M82" s="195"/>
      <c r="N82" s="21">
        <v>36</v>
      </c>
      <c r="O82" s="21">
        <v>36</v>
      </c>
    </row>
    <row r="83" spans="1:18" ht="63" x14ac:dyDescent="0.25">
      <c r="A83" s="107" t="s">
        <v>142</v>
      </c>
      <c r="B83" s="108" t="s">
        <v>143</v>
      </c>
      <c r="C83" s="109" t="s">
        <v>107</v>
      </c>
      <c r="D83" s="110">
        <f>SUM(D84)</f>
        <v>168</v>
      </c>
      <c r="E83" s="110">
        <f t="shared" ref="E83:O83" si="33">SUM(E84)</f>
        <v>56</v>
      </c>
      <c r="F83" s="110">
        <f t="shared" si="33"/>
        <v>112</v>
      </c>
      <c r="G83" s="110">
        <f t="shared" si="33"/>
        <v>42</v>
      </c>
      <c r="H83" s="110">
        <f t="shared" si="33"/>
        <v>70</v>
      </c>
      <c r="I83" s="110">
        <f t="shared" si="33"/>
        <v>0</v>
      </c>
      <c r="J83" s="110">
        <f t="shared" si="33"/>
        <v>0</v>
      </c>
      <c r="K83" s="110">
        <f t="shared" si="33"/>
        <v>0</v>
      </c>
      <c r="L83" s="197">
        <f t="shared" si="33"/>
        <v>0</v>
      </c>
      <c r="M83" s="197">
        <f t="shared" si="33"/>
        <v>0</v>
      </c>
      <c r="N83" s="110">
        <f t="shared" si="33"/>
        <v>112</v>
      </c>
      <c r="O83" s="110">
        <f t="shared" si="33"/>
        <v>0</v>
      </c>
    </row>
    <row r="84" spans="1:18" x14ac:dyDescent="0.25">
      <c r="A84" s="46" t="s">
        <v>144</v>
      </c>
      <c r="B84" s="58" t="s">
        <v>145</v>
      </c>
      <c r="C84" s="49" t="s">
        <v>114</v>
      </c>
      <c r="D84" s="54">
        <f t="shared" ref="D84" si="34">E84+F84</f>
        <v>168</v>
      </c>
      <c r="E84" s="98">
        <f t="shared" ref="E84" si="35">F84/2</f>
        <v>56</v>
      </c>
      <c r="F84" s="98">
        <v>112</v>
      </c>
      <c r="G84" s="105">
        <f>F84-H84</f>
        <v>42</v>
      </c>
      <c r="H84" s="21">
        <v>70</v>
      </c>
      <c r="I84" s="104"/>
      <c r="J84" s="104"/>
      <c r="K84" s="104"/>
      <c r="L84" s="195"/>
      <c r="M84" s="195"/>
      <c r="N84" s="21">
        <v>112</v>
      </c>
      <c r="O84" s="98"/>
    </row>
    <row r="85" spans="1:18" x14ac:dyDescent="0.25">
      <c r="A85" s="31" t="s">
        <v>146</v>
      </c>
      <c r="B85" s="32"/>
      <c r="C85" s="59" t="s">
        <v>114</v>
      </c>
      <c r="D85" s="60"/>
      <c r="E85" s="60"/>
      <c r="F85" s="96">
        <v>72</v>
      </c>
      <c r="G85" s="98"/>
      <c r="H85" s="98"/>
      <c r="I85" s="22"/>
      <c r="J85" s="22"/>
      <c r="K85" s="22"/>
      <c r="L85" s="195"/>
      <c r="M85" s="195"/>
      <c r="N85" s="21"/>
      <c r="O85" s="21">
        <v>72</v>
      </c>
    </row>
    <row r="86" spans="1:18" ht="21" customHeight="1" x14ac:dyDescent="0.25">
      <c r="A86" s="113"/>
      <c r="B86" s="114" t="s">
        <v>147</v>
      </c>
      <c r="C86" s="115" t="s">
        <v>212</v>
      </c>
      <c r="D86" s="112">
        <f>D35+D42+D46+D17</f>
        <v>5292</v>
      </c>
      <c r="E86" s="112">
        <f t="shared" ref="E86:I86" si="36">E35+E42+E46+E17</f>
        <v>1764</v>
      </c>
      <c r="F86" s="112">
        <f t="shared" si="36"/>
        <v>3528</v>
      </c>
      <c r="G86" s="112">
        <f t="shared" si="36"/>
        <v>1917</v>
      </c>
      <c r="H86" s="112">
        <f t="shared" si="36"/>
        <v>1591</v>
      </c>
      <c r="I86" s="112">
        <f t="shared" si="36"/>
        <v>20</v>
      </c>
      <c r="J86" s="112">
        <f>J17</f>
        <v>576</v>
      </c>
      <c r="K86" s="112">
        <f>K17</f>
        <v>828</v>
      </c>
      <c r="L86" s="199">
        <f t="shared" ref="L86:O86" si="37">L35+L42+L46</f>
        <v>576</v>
      </c>
      <c r="M86" s="199">
        <f t="shared" si="37"/>
        <v>756</v>
      </c>
      <c r="N86" s="112">
        <f t="shared" si="37"/>
        <v>432</v>
      </c>
      <c r="O86" s="112">
        <f t="shared" si="37"/>
        <v>360</v>
      </c>
      <c r="R86" s="95"/>
    </row>
    <row r="87" spans="1:18" ht="15.75" customHeight="1" x14ac:dyDescent="0.25">
      <c r="A87" s="152" t="s">
        <v>148</v>
      </c>
      <c r="B87" s="153"/>
      <c r="C87" s="153"/>
      <c r="D87" s="153"/>
      <c r="E87" s="154"/>
      <c r="F87" s="158" t="s">
        <v>149</v>
      </c>
      <c r="G87" s="162" t="s">
        <v>150</v>
      </c>
      <c r="H87" s="162"/>
      <c r="I87" s="163"/>
      <c r="J87" s="170">
        <v>10</v>
      </c>
      <c r="K87" s="170">
        <v>11</v>
      </c>
      <c r="L87" s="200">
        <v>13</v>
      </c>
      <c r="M87" s="200">
        <f>COUNTIF(M36:M41,"&gt;0")+COUNTIF(M43:M44,"&gt;0")+COUNTIF(M48:M62,"&gt;0")+COUNTIF(M65:M69,"&gt;0")+COUNTIF(M71:M73,"&gt;0")+COUNTIF(M75:M77,"&gt;0")+COUNTIF(M79:M82,"&gt;0")+COUNTIF(M84:M85,"&gt;0")</f>
        <v>18</v>
      </c>
      <c r="N87" s="166">
        <v>9</v>
      </c>
      <c r="O87" s="166">
        <v>13</v>
      </c>
    </row>
    <row r="88" spans="1:18" x14ac:dyDescent="0.25">
      <c r="A88" s="155"/>
      <c r="B88" s="156"/>
      <c r="C88" s="156"/>
      <c r="D88" s="156"/>
      <c r="E88" s="157"/>
      <c r="F88" s="159"/>
      <c r="G88" s="164"/>
      <c r="H88" s="164"/>
      <c r="I88" s="165"/>
      <c r="J88" s="171"/>
      <c r="K88" s="171"/>
      <c r="L88" s="201"/>
      <c r="M88" s="201"/>
      <c r="N88" s="167"/>
      <c r="O88" s="167"/>
    </row>
    <row r="89" spans="1:18" x14ac:dyDescent="0.25">
      <c r="A89" s="66"/>
      <c r="B89" s="67"/>
      <c r="C89" s="67"/>
      <c r="D89" s="67"/>
      <c r="E89" s="67"/>
      <c r="F89" s="159"/>
      <c r="G89" s="173" t="s">
        <v>151</v>
      </c>
      <c r="H89" s="173"/>
      <c r="I89" s="174"/>
      <c r="J89" s="100">
        <f t="shared" ref="J89:K89" si="38">J86/2</f>
        <v>288</v>
      </c>
      <c r="K89" s="100">
        <f t="shared" si="38"/>
        <v>414</v>
      </c>
      <c r="L89" s="202">
        <f>L86/2</f>
        <v>288</v>
      </c>
      <c r="M89" s="202">
        <f t="shared" ref="M89:O89" si="39">M86/2</f>
        <v>378</v>
      </c>
      <c r="N89" s="100">
        <f t="shared" si="39"/>
        <v>216</v>
      </c>
      <c r="O89" s="100">
        <f t="shared" si="39"/>
        <v>180</v>
      </c>
    </row>
    <row r="90" spans="1:18" x14ac:dyDescent="0.25">
      <c r="A90" s="66"/>
      <c r="B90" s="67"/>
      <c r="C90" s="67"/>
      <c r="D90" s="67"/>
      <c r="E90" s="67"/>
      <c r="F90" s="159"/>
      <c r="G90" s="175" t="s">
        <v>152</v>
      </c>
      <c r="H90" s="175"/>
      <c r="I90" s="175"/>
      <c r="J90" s="169">
        <v>0</v>
      </c>
      <c r="K90" s="169">
        <v>0</v>
      </c>
      <c r="L90" s="203">
        <f>(L68+L77+L82)/36</f>
        <v>0</v>
      </c>
      <c r="M90" s="203">
        <v>36</v>
      </c>
      <c r="N90" s="169">
        <f>72+36</f>
        <v>108</v>
      </c>
      <c r="O90" s="169">
        <v>36</v>
      </c>
    </row>
    <row r="91" spans="1:18" x14ac:dyDescent="0.25">
      <c r="A91" s="66" t="s">
        <v>153</v>
      </c>
      <c r="B91" s="67"/>
      <c r="C91" s="67"/>
      <c r="D91" s="67"/>
      <c r="E91" s="67"/>
      <c r="F91" s="159"/>
      <c r="G91" s="175"/>
      <c r="H91" s="175"/>
      <c r="I91" s="175"/>
      <c r="J91" s="169"/>
      <c r="K91" s="169"/>
      <c r="L91" s="203"/>
      <c r="M91" s="203"/>
      <c r="N91" s="169"/>
      <c r="O91" s="169"/>
    </row>
    <row r="92" spans="1:18" x14ac:dyDescent="0.25">
      <c r="A92" s="66" t="s">
        <v>154</v>
      </c>
      <c r="B92" s="67"/>
      <c r="C92" s="67"/>
      <c r="D92" s="67"/>
      <c r="E92" s="67"/>
      <c r="F92" s="159"/>
      <c r="G92" s="168" t="s">
        <v>155</v>
      </c>
      <c r="H92" s="168"/>
      <c r="I92" s="168"/>
      <c r="J92" s="129">
        <v>0</v>
      </c>
      <c r="K92" s="129">
        <v>0</v>
      </c>
      <c r="L92" s="203">
        <f>(L69+L73+L85)/36</f>
        <v>0</v>
      </c>
      <c r="M92" s="203">
        <v>108</v>
      </c>
      <c r="N92" s="169"/>
      <c r="O92" s="169">
        <v>72</v>
      </c>
    </row>
    <row r="93" spans="1:18" x14ac:dyDescent="0.25">
      <c r="A93" s="66" t="s">
        <v>156</v>
      </c>
      <c r="B93" s="67"/>
      <c r="C93" s="67"/>
      <c r="D93" s="67"/>
      <c r="E93" s="67"/>
      <c r="F93" s="159"/>
      <c r="G93" s="168"/>
      <c r="H93" s="168"/>
      <c r="I93" s="168"/>
      <c r="J93" s="129"/>
      <c r="K93" s="129"/>
      <c r="L93" s="203"/>
      <c r="M93" s="203"/>
      <c r="N93" s="169"/>
      <c r="O93" s="169"/>
    </row>
    <row r="94" spans="1:18" x14ac:dyDescent="0.25">
      <c r="A94" s="71"/>
      <c r="B94" s="72"/>
      <c r="C94" s="72"/>
      <c r="D94" s="72"/>
      <c r="E94" s="72"/>
      <c r="F94" s="159"/>
      <c r="G94" s="168"/>
      <c r="H94" s="168"/>
      <c r="I94" s="168"/>
      <c r="J94" s="129"/>
      <c r="K94" s="129"/>
      <c r="L94" s="203"/>
      <c r="M94" s="203"/>
      <c r="N94" s="169"/>
      <c r="O94" s="169"/>
    </row>
    <row r="95" spans="1:18" ht="16.5" thickBot="1" x14ac:dyDescent="0.3">
      <c r="A95" s="71"/>
      <c r="B95" s="72"/>
      <c r="C95" s="72"/>
      <c r="D95" s="72"/>
      <c r="E95" s="72"/>
      <c r="F95" s="159"/>
      <c r="G95" s="176" t="s">
        <v>157</v>
      </c>
      <c r="H95" s="176"/>
      <c r="I95" s="176"/>
      <c r="J95" s="99"/>
      <c r="K95" s="99"/>
      <c r="L95" s="204"/>
      <c r="M95" s="204"/>
      <c r="N95" s="96"/>
      <c r="O95" s="96">
        <v>144</v>
      </c>
    </row>
    <row r="96" spans="1:18" ht="16.5" thickBot="1" x14ac:dyDescent="0.3">
      <c r="A96" s="71"/>
      <c r="B96" s="72"/>
      <c r="C96" s="72"/>
      <c r="D96" s="72"/>
      <c r="E96" s="72"/>
      <c r="F96" s="160"/>
      <c r="G96" s="177">
        <f>SUM(L96:O96)</f>
        <v>504</v>
      </c>
      <c r="H96" s="178"/>
      <c r="I96" s="179"/>
      <c r="J96" s="93"/>
      <c r="K96" s="94"/>
      <c r="L96" s="205">
        <f>SUM(L90:L95)</f>
        <v>0</v>
      </c>
      <c r="M96" s="205">
        <f t="shared" ref="M96:O96" si="40">SUM(M90:M95)</f>
        <v>144</v>
      </c>
      <c r="N96" s="73">
        <f t="shared" si="40"/>
        <v>108</v>
      </c>
      <c r="O96" s="92">
        <f t="shared" si="40"/>
        <v>252</v>
      </c>
    </row>
    <row r="97" spans="1:15" x14ac:dyDescent="0.25">
      <c r="A97" s="74"/>
      <c r="B97" s="72"/>
      <c r="C97" s="72"/>
      <c r="D97" s="72"/>
      <c r="E97" s="72"/>
      <c r="F97" s="159"/>
      <c r="G97" s="180" t="s">
        <v>158</v>
      </c>
      <c r="H97" s="180"/>
      <c r="I97" s="181"/>
      <c r="J97" s="172">
        <v>3</v>
      </c>
      <c r="K97" s="172">
        <v>3</v>
      </c>
      <c r="L97" s="206">
        <v>3</v>
      </c>
      <c r="M97" s="206">
        <v>7</v>
      </c>
      <c r="N97" s="182">
        <v>1</v>
      </c>
      <c r="O97" s="182">
        <v>5</v>
      </c>
    </row>
    <row r="98" spans="1:15" x14ac:dyDescent="0.25">
      <c r="A98" s="71"/>
      <c r="B98" s="72"/>
      <c r="C98" s="72"/>
      <c r="D98" s="72"/>
      <c r="E98" s="72"/>
      <c r="F98" s="159"/>
      <c r="G98" s="164"/>
      <c r="H98" s="164"/>
      <c r="I98" s="165"/>
      <c r="J98" s="171"/>
      <c r="K98" s="171"/>
      <c r="L98" s="206"/>
      <c r="M98" s="206"/>
      <c r="N98" s="182"/>
      <c r="O98" s="182"/>
    </row>
    <row r="99" spans="1:15" x14ac:dyDescent="0.25">
      <c r="A99" s="71"/>
      <c r="B99" s="72"/>
      <c r="C99" s="72"/>
      <c r="D99" s="72"/>
      <c r="E99" s="72"/>
      <c r="F99" s="159"/>
      <c r="G99" s="180" t="s">
        <v>159</v>
      </c>
      <c r="H99" s="180"/>
      <c r="I99" s="181"/>
      <c r="J99" s="170">
        <v>1</v>
      </c>
      <c r="K99" s="170">
        <v>5</v>
      </c>
      <c r="L99" s="206">
        <v>5</v>
      </c>
      <c r="M99" s="206">
        <v>5</v>
      </c>
      <c r="N99" s="182">
        <v>5</v>
      </c>
      <c r="O99" s="182">
        <v>7</v>
      </c>
    </row>
    <row r="100" spans="1:15" x14ac:dyDescent="0.25">
      <c r="A100" s="71"/>
      <c r="B100" s="75"/>
      <c r="C100" s="75"/>
      <c r="D100" s="75"/>
      <c r="E100" s="75"/>
      <c r="F100" s="159"/>
      <c r="G100" s="164"/>
      <c r="H100" s="164"/>
      <c r="I100" s="165"/>
      <c r="J100" s="171"/>
      <c r="K100" s="171"/>
      <c r="L100" s="206"/>
      <c r="M100" s="206"/>
      <c r="N100" s="182"/>
      <c r="O100" s="182"/>
    </row>
    <row r="101" spans="1:15" x14ac:dyDescent="0.25">
      <c r="A101" s="71"/>
      <c r="B101" s="72"/>
      <c r="C101" s="72"/>
      <c r="D101" s="72"/>
      <c r="E101" s="72"/>
      <c r="F101" s="159"/>
      <c r="G101" s="174" t="s">
        <v>160</v>
      </c>
      <c r="H101" s="175"/>
      <c r="I101" s="175"/>
      <c r="J101" s="170">
        <v>1</v>
      </c>
      <c r="K101" s="170">
        <v>3</v>
      </c>
      <c r="L101" s="206">
        <v>1</v>
      </c>
      <c r="M101" s="206">
        <v>6</v>
      </c>
      <c r="N101" s="182">
        <v>1</v>
      </c>
      <c r="O101" s="182">
        <v>2</v>
      </c>
    </row>
    <row r="102" spans="1:15" x14ac:dyDescent="0.25">
      <c r="A102" s="76"/>
      <c r="B102" s="77"/>
      <c r="C102" s="77"/>
      <c r="D102" s="77"/>
      <c r="E102" s="77"/>
      <c r="F102" s="161"/>
      <c r="G102" s="174"/>
      <c r="H102" s="175"/>
      <c r="I102" s="175"/>
      <c r="J102" s="171"/>
      <c r="K102" s="171"/>
      <c r="L102" s="206"/>
      <c r="M102" s="206"/>
      <c r="N102" s="182"/>
      <c r="O102" s="182"/>
    </row>
    <row r="104" spans="1:15" x14ac:dyDescent="0.25">
      <c r="J104" s="128">
        <v>16</v>
      </c>
      <c r="K104" s="128">
        <v>23</v>
      </c>
      <c r="L104" s="187">
        <v>16</v>
      </c>
      <c r="M104" s="187">
        <v>21</v>
      </c>
      <c r="N104" s="128">
        <v>12</v>
      </c>
      <c r="O104" s="128">
        <v>10</v>
      </c>
    </row>
    <row r="105" spans="1:15" x14ac:dyDescent="0.25">
      <c r="J105" s="8">
        <f>J104*36</f>
        <v>576</v>
      </c>
      <c r="K105" s="8">
        <f t="shared" ref="K105:O105" si="41">K104*36</f>
        <v>828</v>
      </c>
      <c r="L105" s="183">
        <f t="shared" si="41"/>
        <v>576</v>
      </c>
      <c r="M105" s="183">
        <f t="shared" si="41"/>
        <v>756</v>
      </c>
      <c r="N105" s="8">
        <f t="shared" si="41"/>
        <v>432</v>
      </c>
      <c r="O105" s="8">
        <f t="shared" si="41"/>
        <v>360</v>
      </c>
    </row>
  </sheetData>
  <mergeCells count="64">
    <mergeCell ref="N99:N100"/>
    <mergeCell ref="O99:O100"/>
    <mergeCell ref="G101:I102"/>
    <mergeCell ref="J101:J102"/>
    <mergeCell ref="K101:K102"/>
    <mergeCell ref="L101:L102"/>
    <mergeCell ref="M101:M102"/>
    <mergeCell ref="N101:N102"/>
    <mergeCell ref="O101:O102"/>
    <mergeCell ref="G99:I100"/>
    <mergeCell ref="J99:J100"/>
    <mergeCell ref="K99:K100"/>
    <mergeCell ref="L99:L100"/>
    <mergeCell ref="M99:M100"/>
    <mergeCell ref="L92:L94"/>
    <mergeCell ref="M92:M94"/>
    <mergeCell ref="N92:N94"/>
    <mergeCell ref="O92:O94"/>
    <mergeCell ref="K97:K98"/>
    <mergeCell ref="L97:L98"/>
    <mergeCell ref="M97:M98"/>
    <mergeCell ref="N97:N98"/>
    <mergeCell ref="O97:O98"/>
    <mergeCell ref="M87:M88"/>
    <mergeCell ref="N87:N88"/>
    <mergeCell ref="O87:O88"/>
    <mergeCell ref="G89:I89"/>
    <mergeCell ref="G90:I91"/>
    <mergeCell ref="J90:J91"/>
    <mergeCell ref="K90:K91"/>
    <mergeCell ref="L90:L91"/>
    <mergeCell ref="M90:M91"/>
    <mergeCell ref="N90:N91"/>
    <mergeCell ref="L87:L88"/>
    <mergeCell ref="O90:O91"/>
    <mergeCell ref="A87:E88"/>
    <mergeCell ref="F87:F102"/>
    <mergeCell ref="G87:I88"/>
    <mergeCell ref="J87:J88"/>
    <mergeCell ref="K87:K88"/>
    <mergeCell ref="G95:I95"/>
    <mergeCell ref="G96:I96"/>
    <mergeCell ref="G97:I98"/>
    <mergeCell ref="J97:J98"/>
    <mergeCell ref="G92:I94"/>
    <mergeCell ref="J92:J94"/>
    <mergeCell ref="K92:K94"/>
    <mergeCell ref="A4:B4"/>
    <mergeCell ref="C4:O4"/>
    <mergeCell ref="C6:I6"/>
    <mergeCell ref="C7:E7"/>
    <mergeCell ref="C8:F8"/>
    <mergeCell ref="A12:A15"/>
    <mergeCell ref="B12:B15"/>
    <mergeCell ref="C12:C15"/>
    <mergeCell ref="D12:O12"/>
    <mergeCell ref="D13:D15"/>
    <mergeCell ref="E13:E15"/>
    <mergeCell ref="F13:I13"/>
    <mergeCell ref="J13:K13"/>
    <mergeCell ref="L13:M13"/>
    <mergeCell ref="N13:O13"/>
    <mergeCell ref="F14:F15"/>
    <mergeCell ref="G14:I14"/>
  </mergeCells>
  <printOptions horizontalCentered="1"/>
  <pageMargins left="0.11811023622047245" right="0.11811023622047245" top="0.35433070866141736" bottom="0.15748031496062992" header="0" footer="0"/>
  <pageSetup paperSize="9" scale="7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Страховое дело</vt:lpstr>
      <vt:lpstr>Страховое дело гр С-226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TGF</dc:creator>
  <cp:lastModifiedBy>Кускова Елена Викторовна 2</cp:lastModifiedBy>
  <cp:lastPrinted>2018-02-12T08:19:46Z</cp:lastPrinted>
  <dcterms:created xsi:type="dcterms:W3CDTF">2016-09-19T02:09:30Z</dcterms:created>
  <dcterms:modified xsi:type="dcterms:W3CDTF">2018-05-04T09:43:42Z</dcterms:modified>
</cp:coreProperties>
</file>