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-Администрация\Бедарева Е В\Учебные планы 2018\Учебные планы 2018\"/>
    </mc:Choice>
  </mc:AlternateContent>
  <bookViews>
    <workbookView xWindow="240" yWindow="420" windowWidth="28515" windowHeight="11790"/>
  </bookViews>
  <sheets>
    <sheet name="Агрономия" sheetId="1" r:id="rId1"/>
    <sheet name="Лист1" sheetId="2" r:id="rId2"/>
  </sheets>
  <definedNames>
    <definedName name="_xlnm.Print_Area" localSheetId="0">Агрономия!$A$8:$P$97</definedName>
  </definedNames>
  <calcPr calcId="162913"/>
</workbook>
</file>

<file path=xl/calcChain.xml><?xml version="1.0" encoding="utf-8"?>
<calcChain xmlns="http://schemas.openxmlformats.org/spreadsheetml/2006/main">
  <c r="R98" i="1" l="1"/>
  <c r="Q98" i="1"/>
  <c r="P98" i="1"/>
  <c r="O98" i="1"/>
  <c r="N98" i="1"/>
  <c r="M98" i="1"/>
  <c r="L98" i="1"/>
  <c r="K98" i="1"/>
  <c r="R88" i="1"/>
  <c r="Q88" i="1"/>
  <c r="P88" i="1"/>
  <c r="O88" i="1"/>
  <c r="N88" i="1"/>
  <c r="M88" i="1"/>
  <c r="L88" i="1"/>
  <c r="K88" i="1"/>
  <c r="R87" i="1"/>
  <c r="Q87" i="1"/>
  <c r="P87" i="1"/>
  <c r="O87" i="1"/>
  <c r="N87" i="1"/>
  <c r="M87" i="1"/>
  <c r="L87" i="1"/>
  <c r="K87" i="1"/>
  <c r="R84" i="1"/>
  <c r="Q84" i="1"/>
  <c r="P84" i="1"/>
  <c r="O84" i="1"/>
  <c r="N84" i="1"/>
  <c r="M84" i="1"/>
  <c r="L84" i="1"/>
  <c r="K84" i="1"/>
  <c r="H81" i="1"/>
  <c r="F81" i="1"/>
  <c r="D81" i="1" s="1"/>
  <c r="H80" i="1"/>
  <c r="F80" i="1"/>
  <c r="D80" i="1" s="1"/>
  <c r="H79" i="1"/>
  <c r="F79" i="1"/>
  <c r="D79" i="1" s="1"/>
  <c r="R78" i="1"/>
  <c r="Q78" i="1"/>
  <c r="P78" i="1"/>
  <c r="O78" i="1"/>
  <c r="N78" i="1"/>
  <c r="M78" i="1"/>
  <c r="L78" i="1"/>
  <c r="K78" i="1"/>
  <c r="J78" i="1"/>
  <c r="I78" i="1"/>
  <c r="G78" i="1"/>
  <c r="F75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F71" i="1"/>
  <c r="E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D70" i="1"/>
  <c r="E70" i="1" s="1"/>
  <c r="E57" i="1" s="1"/>
  <c r="F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6" i="1"/>
  <c r="F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D62" i="1"/>
  <c r="F59" i="1"/>
  <c r="F58" i="1" s="1"/>
  <c r="R58" i="1"/>
  <c r="Q58" i="1"/>
  <c r="P58" i="1"/>
  <c r="O58" i="1"/>
  <c r="O57" i="1" s="1"/>
  <c r="N58" i="1"/>
  <c r="M58" i="1"/>
  <c r="L58" i="1"/>
  <c r="K58" i="1"/>
  <c r="K57" i="1" s="1"/>
  <c r="J58" i="1"/>
  <c r="I58" i="1"/>
  <c r="H58" i="1"/>
  <c r="G58" i="1"/>
  <c r="G57" i="1" s="1"/>
  <c r="D58" i="1"/>
  <c r="N57" i="1"/>
  <c r="J57" i="1"/>
  <c r="H56" i="1"/>
  <c r="F56" i="1"/>
  <c r="D56" i="1" s="1"/>
  <c r="H55" i="1"/>
  <c r="F55" i="1"/>
  <c r="D55" i="1" s="1"/>
  <c r="H54" i="1"/>
  <c r="F54" i="1"/>
  <c r="D54" i="1"/>
  <c r="H53" i="1"/>
  <c r="F53" i="1"/>
  <c r="D53" i="1" s="1"/>
  <c r="H52" i="1"/>
  <c r="F52" i="1"/>
  <c r="D52" i="1" s="1"/>
  <c r="H51" i="1"/>
  <c r="F51" i="1"/>
  <c r="D51" i="1" s="1"/>
  <c r="H50" i="1"/>
  <c r="F50" i="1"/>
  <c r="D50" i="1"/>
  <c r="H49" i="1"/>
  <c r="F49" i="1"/>
  <c r="D49" i="1" s="1"/>
  <c r="H48" i="1"/>
  <c r="F48" i="1"/>
  <c r="D48" i="1" s="1"/>
  <c r="H47" i="1"/>
  <c r="F47" i="1"/>
  <c r="D47" i="1" s="1"/>
  <c r="H46" i="1"/>
  <c r="F46" i="1"/>
  <c r="D46" i="1" s="1"/>
  <c r="H45" i="1"/>
  <c r="F45" i="1"/>
  <c r="D45" i="1" s="1"/>
  <c r="H44" i="1"/>
  <c r="F44" i="1"/>
  <c r="D44" i="1" s="1"/>
  <c r="H43" i="1"/>
  <c r="F43" i="1"/>
  <c r="D43" i="1"/>
  <c r="E43" i="1" s="1"/>
  <c r="E40" i="1" s="1"/>
  <c r="H42" i="1"/>
  <c r="F42" i="1"/>
  <c r="D42" i="1" s="1"/>
  <c r="H41" i="1"/>
  <c r="F41" i="1"/>
  <c r="D41" i="1"/>
  <c r="R40" i="1"/>
  <c r="Q40" i="1"/>
  <c r="P40" i="1"/>
  <c r="O40" i="1"/>
  <c r="N40" i="1"/>
  <c r="N39" i="1" s="1"/>
  <c r="M40" i="1"/>
  <c r="L40" i="1"/>
  <c r="K40" i="1"/>
  <c r="J40" i="1"/>
  <c r="I40" i="1"/>
  <c r="G40" i="1"/>
  <c r="I38" i="1"/>
  <c r="F38" i="1"/>
  <c r="F36" i="1" s="1"/>
  <c r="I37" i="1"/>
  <c r="R36" i="1"/>
  <c r="Q36" i="1"/>
  <c r="P36" i="1"/>
  <c r="O36" i="1"/>
  <c r="N36" i="1"/>
  <c r="M36" i="1"/>
  <c r="L36" i="1"/>
  <c r="K36" i="1"/>
  <c r="J36" i="1"/>
  <c r="H36" i="1"/>
  <c r="G36" i="1"/>
  <c r="E36" i="1"/>
  <c r="I35" i="1"/>
  <c r="F35" i="1"/>
  <c r="D35" i="1" s="1"/>
  <c r="D29" i="1" s="1"/>
  <c r="E34" i="1"/>
  <c r="E32" i="1"/>
  <c r="I31" i="1"/>
  <c r="I29" i="1" s="1"/>
  <c r="I30" i="1"/>
  <c r="R29" i="1"/>
  <c r="Q29" i="1"/>
  <c r="P29" i="1"/>
  <c r="O29" i="1"/>
  <c r="N29" i="1"/>
  <c r="M29" i="1"/>
  <c r="L29" i="1"/>
  <c r="K29" i="1"/>
  <c r="J29" i="1"/>
  <c r="H29" i="1"/>
  <c r="G29" i="1"/>
  <c r="F29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R15" i="1"/>
  <c r="R14" i="1" s="1"/>
  <c r="Q15" i="1"/>
  <c r="P15" i="1"/>
  <c r="O15" i="1"/>
  <c r="N15" i="1"/>
  <c r="M15" i="1"/>
  <c r="L15" i="1"/>
  <c r="K15" i="1"/>
  <c r="J15" i="1"/>
  <c r="I15" i="1"/>
  <c r="H15" i="1"/>
  <c r="H14" i="1" s="1"/>
  <c r="G15" i="1"/>
  <c r="F15" i="1"/>
  <c r="E15" i="1"/>
  <c r="E14" i="1" s="1"/>
  <c r="D15" i="1"/>
  <c r="D14" i="1" s="1"/>
  <c r="F14" i="1"/>
  <c r="J14" i="1" l="1"/>
  <c r="N14" i="1"/>
  <c r="R57" i="1"/>
  <c r="R39" i="1" s="1"/>
  <c r="R83" i="1" s="1"/>
  <c r="R86" i="1" s="1"/>
  <c r="R91" i="1" s="1"/>
  <c r="E39" i="1"/>
  <c r="E29" i="1"/>
  <c r="I57" i="1"/>
  <c r="I39" i="1" s="1"/>
  <c r="L57" i="1"/>
  <c r="L39" i="1" s="1"/>
  <c r="Q57" i="1"/>
  <c r="Q39" i="1" s="1"/>
  <c r="Q83" i="1" s="1"/>
  <c r="Q86" i="1" s="1"/>
  <c r="Q91" i="1" s="1"/>
  <c r="F40" i="1"/>
  <c r="M83" i="1"/>
  <c r="M86" i="1" s="1"/>
  <c r="M91" i="1" s="1"/>
  <c r="J39" i="1"/>
  <c r="J83" i="1" s="1"/>
  <c r="P57" i="1"/>
  <c r="P39" i="1" s="1"/>
  <c r="P83" i="1" s="1"/>
  <c r="P86" i="1" s="1"/>
  <c r="P91" i="1" s="1"/>
  <c r="M57" i="1"/>
  <c r="M39" i="1" s="1"/>
  <c r="I36" i="1"/>
  <c r="G14" i="1"/>
  <c r="K14" i="1"/>
  <c r="O14" i="1"/>
  <c r="I14" i="1"/>
  <c r="M14" i="1"/>
  <c r="Q14" i="1"/>
  <c r="D38" i="1"/>
  <c r="D36" i="1" s="1"/>
  <c r="L83" i="1"/>
  <c r="L86" i="1" s="1"/>
  <c r="L91" i="1" s="1"/>
  <c r="H78" i="1"/>
  <c r="H40" i="1"/>
  <c r="E83" i="1"/>
  <c r="I83" i="1"/>
  <c r="G39" i="1"/>
  <c r="G83" i="1" s="1"/>
  <c r="N83" i="1"/>
  <c r="N86" i="1" s="1"/>
  <c r="N91" i="1" s="1"/>
  <c r="K39" i="1"/>
  <c r="K83" i="1" s="1"/>
  <c r="K86" i="1" s="1"/>
  <c r="K91" i="1" s="1"/>
  <c r="O39" i="1"/>
  <c r="D40" i="1"/>
  <c r="D78" i="1"/>
  <c r="D57" i="1" s="1"/>
  <c r="H57" i="1"/>
  <c r="L14" i="1"/>
  <c r="P14" i="1"/>
  <c r="O83" i="1"/>
  <c r="O86" i="1" s="1"/>
  <c r="O91" i="1" s="1"/>
  <c r="F78" i="1"/>
  <c r="F57" i="1" s="1"/>
  <c r="F39" i="1" s="1"/>
  <c r="F83" i="1" s="1"/>
  <c r="H39" i="1" l="1"/>
  <c r="H83" i="1" s="1"/>
  <c r="H91" i="1"/>
  <c r="D39" i="1"/>
  <c r="D83" i="1" s="1"/>
</calcChain>
</file>

<file path=xl/sharedStrings.xml><?xml version="1.0" encoding="utf-8"?>
<sst xmlns="http://schemas.openxmlformats.org/spreadsheetml/2006/main" count="254" uniqueCount="206">
  <si>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</si>
  <si>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</si>
  <si>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</si>
  <si>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</si>
  <si>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</si>
  <si>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</si>
  <si>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ОГБПОУ  "ТОМСКИЙ АГРАРНЫЙ КОЛЛЕДЖ"</t>
  </si>
  <si>
    <t>Код программы</t>
  </si>
  <si>
    <t>ПССЗ</t>
  </si>
  <si>
    <t>Код и наименование специальности</t>
  </si>
  <si>
    <t>35.02.05 Агрономия</t>
  </si>
  <si>
    <t>Квалификация</t>
  </si>
  <si>
    <t>ветеринарный фельдшер</t>
  </si>
  <si>
    <t>Форма обучения</t>
  </si>
  <si>
    <t>очная</t>
  </si>
  <si>
    <t>ПЛАН УЧЕБНОГО ПРОЦЕССА</t>
  </si>
  <si>
    <t>Нормативный срок обучения</t>
  </si>
  <si>
    <t>3 года 10 месяцев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</si>
  <si>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</si>
  <si>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</si>
  <si>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</si>
  <si>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</si>
  <si>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 в семестр)</t>
  </si>
  <si>
    <t xml:space="preserve">Максимальная </t>
  </si>
  <si>
    <t>зачетные единицы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</si>
  <si>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</si>
  <si>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</si>
  <si>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</si>
  <si>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</si>
  <si>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</si>
  <si>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</si>
  <si>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>Всего занятий</t>
  </si>
  <si>
    <t>в том числе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</si>
  <si>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</si>
  <si>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</si>
  <si>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</si>
  <si>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</si>
  <si>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</si>
  <si>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</si>
  <si>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</si>
  <si>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</si>
  <si>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Лекций</t>
  </si>
  <si>
    <t xml:space="preserve">Лаборат. и практ. занятий, вкл. семинары </t>
  </si>
  <si>
    <t xml:space="preserve">Курсовых работ (проектов) </t>
  </si>
  <si>
    <t>О.00</t>
  </si>
  <si>
    <t>Общеобразовательный цикл</t>
  </si>
  <si>
    <t>0/10/4</t>
  </si>
  <si>
    <t>ОДБ</t>
  </si>
  <si>
    <t>Общеобразовательные дисциплины (базовые)</t>
  </si>
  <si>
    <t>0/7/2</t>
  </si>
  <si>
    <t>ОДБ.01</t>
  </si>
  <si>
    <t>Русский язык</t>
  </si>
  <si>
    <t>Э</t>
  </si>
  <si>
    <t xml:space="preserve"> </t>
  </si>
  <si>
    <t>ОДБ.02</t>
  </si>
  <si>
    <t>Литература</t>
  </si>
  <si>
    <t>-/ДЗ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</si>
  <si>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</si>
  <si>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</si>
  <si>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</si>
  <si>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</si>
  <si>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</si>
  <si>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</si>
  <si>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</si>
  <si>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Математика</t>
  </si>
  <si>
    <t>ДЗ/Э</t>
  </si>
  <si>
    <t>ОДБ.07</t>
  </si>
  <si>
    <t>Информатика и ИКТ</t>
  </si>
  <si>
    <t>ОДБ.08</t>
  </si>
  <si>
    <t xml:space="preserve">Физическая культура </t>
  </si>
  <si>
    <t>З/З</t>
  </si>
  <si>
    <t>ОДБ.09</t>
  </si>
  <si>
    <t>Основы безопасности жизнедеятельности</t>
  </si>
  <si>
    <t>ДЗ</t>
  </si>
  <si>
    <t>ОДП</t>
  </si>
  <si>
    <t>Общеобразовательные дисциплины (профильные)</t>
  </si>
  <si>
    <t>0/3/2</t>
  </si>
  <si>
    <t>ОДП.10</t>
  </si>
  <si>
    <t>Физика</t>
  </si>
  <si>
    <t>ОДП.11</t>
  </si>
  <si>
    <t>Химия</t>
  </si>
  <si>
    <t>ОДП.12</t>
  </si>
  <si>
    <t>Биология</t>
  </si>
  <si>
    <t>Э/ДЗ</t>
  </si>
  <si>
    <t>ОГСЭ.00</t>
  </si>
  <si>
    <t>Общегуманитарный и социально-экономический цикл</t>
  </si>
  <si>
    <t xml:space="preserve">  0/10/4   </t>
  </si>
  <si>
    <t>ОГСЭ.01</t>
  </si>
  <si>
    <t>Основы философии</t>
  </si>
  <si>
    <t>ОГСЭ.02</t>
  </si>
  <si>
    <t>ОГСЭ.03</t>
  </si>
  <si>
    <t>З, З, З, З, З, ДЗ</t>
  </si>
  <si>
    <t>ОГСЭ.04</t>
  </si>
  <si>
    <t>Физическая культура</t>
  </si>
  <si>
    <t>З,З,З,З,З,З</t>
  </si>
  <si>
    <t>ОГСЭ.05</t>
  </si>
  <si>
    <t>Психология общения</t>
  </si>
  <si>
    <t>ОГСЭ.06</t>
  </si>
  <si>
    <t xml:space="preserve">Латинский язык </t>
  </si>
  <si>
    <t>ЕН.00</t>
  </si>
  <si>
    <t>Математический и общий естественнонаучный цикл</t>
  </si>
  <si>
    <t>0/2/0</t>
  </si>
  <si>
    <t>ЕН.01</t>
  </si>
  <si>
    <t>Экологические основы природопользования</t>
  </si>
  <si>
    <t>ЕН.02</t>
  </si>
  <si>
    <t>Информатика</t>
  </si>
  <si>
    <t>П.00</t>
  </si>
  <si>
    <t>Профессиональный цикл</t>
  </si>
  <si>
    <t>0/21/20</t>
  </si>
  <si>
    <t>ОП.00</t>
  </si>
  <si>
    <t>Общепрофессиональные дисциплины</t>
  </si>
  <si>
    <t>0/7/9</t>
  </si>
  <si>
    <t>ОП.01</t>
  </si>
  <si>
    <t>Ботаника и физиология растений</t>
  </si>
  <si>
    <t>ОП.02</t>
  </si>
  <si>
    <t>Основы агрономии</t>
  </si>
  <si>
    <t>ОП.03</t>
  </si>
  <si>
    <t>Основы животноводства и пчеловодства</t>
  </si>
  <si>
    <t>ОП.04</t>
  </si>
  <si>
    <t>Основы механизации, электрификации и автоматизации сельскохозяйственного производства</t>
  </si>
  <si>
    <t>ОП.05</t>
  </si>
  <si>
    <t>Микробиология, санитария и гигиена</t>
  </si>
  <si>
    <t>ОП.06</t>
  </si>
  <si>
    <t>Основы аналитической химии</t>
  </si>
  <si>
    <t>ОП.07</t>
  </si>
  <si>
    <t>Основы экономики, менеджмента и маркетинга</t>
  </si>
  <si>
    <t>ОП.08</t>
  </si>
  <si>
    <t>Правовые основы профессиональноф деятельности</t>
  </si>
  <si>
    <t xml:space="preserve"> -, дз</t>
  </si>
  <si>
    <t>ОП.09</t>
  </si>
  <si>
    <t>Метрология, стандартизация и подтверждение качества</t>
  </si>
  <si>
    <t>ОП.10</t>
  </si>
  <si>
    <t>Информационные технологии в профессиональной деятельности</t>
  </si>
  <si>
    <t xml:space="preserve">  ДЗ</t>
  </si>
  <si>
    <t>ОП.11</t>
  </si>
  <si>
    <t>Охрана труда</t>
  </si>
  <si>
    <t>ОП.12</t>
  </si>
  <si>
    <t>Безопасность жизнедеятельности</t>
  </si>
  <si>
    <t>ОП.13</t>
  </si>
  <si>
    <t>Сельскохозяйственная биотехнология</t>
  </si>
  <si>
    <t>ОП.14</t>
  </si>
  <si>
    <t>Основы проектной и исследовательской деятельности</t>
  </si>
  <si>
    <t>ОП.16</t>
  </si>
  <si>
    <t>Управление персоналом</t>
  </si>
  <si>
    <t>ОП.17</t>
  </si>
  <si>
    <t>Геодезия с основами картографии</t>
  </si>
  <si>
    <t>ПМ.00</t>
  </si>
  <si>
    <t>Профессиональные модули</t>
  </si>
  <si>
    <t>0/14/11</t>
  </si>
  <si>
    <t>ПМ.01</t>
  </si>
  <si>
    <t>Реализация агротехнологий различной интенсивности</t>
  </si>
  <si>
    <t>Эк</t>
  </si>
  <si>
    <t>МДК.01.01</t>
  </si>
  <si>
    <t>Технологи производства продукции растениеводства</t>
  </si>
  <si>
    <t>ДЗ,ДЗ,Э</t>
  </si>
  <si>
    <t>УП.01</t>
  </si>
  <si>
    <t>ПП.01</t>
  </si>
  <si>
    <t>ПМ.02</t>
  </si>
  <si>
    <t>Защита почв от эрозий и дефляции, воспроизводство их плодородия</t>
  </si>
  <si>
    <t>МДК.02.01</t>
  </si>
  <si>
    <t>Технологии обработки и воспроизводства плодородия почв</t>
  </si>
  <si>
    <t xml:space="preserve"> -/Э</t>
  </si>
  <si>
    <t>УП.02</t>
  </si>
  <si>
    <t>ПП.02</t>
  </si>
  <si>
    <t>ПМ.03</t>
  </si>
  <si>
    <t>Хранение, транспортировка, препродажная подготовка и реализация продукции растениеводства</t>
  </si>
  <si>
    <t>МДК.03.01</t>
  </si>
  <si>
    <t xml:space="preserve">Технологии хранения, транспортировки, предпродажной подготовки и реализации продукции растениеводства </t>
  </si>
  <si>
    <t>УП.03</t>
  </si>
  <si>
    <t>ПП.03</t>
  </si>
  <si>
    <t>ПМ.04</t>
  </si>
  <si>
    <t>Управление работами по производству и переработке продукции растениеводства</t>
  </si>
  <si>
    <t>МДК.04.01</t>
  </si>
  <si>
    <t>Управление структурным подразделением организации</t>
  </si>
  <si>
    <t>УП.04</t>
  </si>
  <si>
    <t>ПП.04</t>
  </si>
  <si>
    <t>ПМ.05</t>
  </si>
  <si>
    <t>Выполнение работ по одной или нескольким профессиям рабочих, должностям служащих 15415 Овощевод</t>
  </si>
  <si>
    <t>МДК.05.02</t>
  </si>
  <si>
    <t>Овощевод</t>
  </si>
  <si>
    <t>УП.05.02</t>
  </si>
  <si>
    <t>ПП.05.02</t>
  </si>
  <si>
    <t>ПМ.06</t>
  </si>
  <si>
    <t>Основы научных исследований в агрономии</t>
  </si>
  <si>
    <t>МДК.06.01</t>
  </si>
  <si>
    <t>Использование основных методов агрохимического анализа почв, растений, удобрений</t>
  </si>
  <si>
    <t>МДК.06.02</t>
  </si>
  <si>
    <t>Планирование и проведение научного исследования (полевого опыта)</t>
  </si>
  <si>
    <t>МДК.06.03</t>
  </si>
  <si>
    <t xml:space="preserve">Использование математических методов агрономического исследования </t>
  </si>
  <si>
    <t>УП.06</t>
  </si>
  <si>
    <t>ВСЕГО</t>
  </si>
  <si>
    <t>5/27/25</t>
  </si>
  <si>
    <t xml:space="preserve">Консультации на учебную группу по  4 часа на одного студента в год </t>
  </si>
  <si>
    <t xml:space="preserve">Всего </t>
  </si>
  <si>
    <t>дисциплин и МДК</t>
  </si>
  <si>
    <t>Государственная итоговая аттестация 6 недель</t>
  </si>
  <si>
    <t>Самостоятельная работа</t>
  </si>
  <si>
    <t>Выполнение дипломного проекта (работы) с_25.05_ по_16.06._(всего 4 нед)</t>
  </si>
  <si>
    <t>учебной практики</t>
  </si>
  <si>
    <t>Защита дипломного проекта (работы) с__18.06_по__30.06_(всего_2_нед)</t>
  </si>
  <si>
    <t>производ.практики</t>
  </si>
  <si>
    <t>Преддипломная практика</t>
  </si>
  <si>
    <t>экзаменов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</si>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</sst>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b/>
      <sz val="12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88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1" applyFont="1" applyFill="1" applyBorder="1"/>
    <xf numFmtId="0" fontId="4" fillId="0" borderId="0" xfId="0" applyNumberFormat="1" applyFont="1" applyFill="1"/>
    <xf numFmtId="0" fontId="3" fillId="0" borderId="3" xfId="0" applyNumberFormat="1" applyFont="1" applyFill="1" applyBorder="1" applyAlignment="1">
      <alignment horizontal="center" wrapText="1"/>
    </xf>
    <xf numFmtId="0" fontId="5" fillId="0" borderId="0" xfId="0" applyNumberFormat="1" applyFont="1" applyFill="1"/>
    <xf numFmtId="0" fontId="4" fillId="0" borderId="0" xfId="0" applyNumberFormat="1" applyFont="1" applyFill="1" applyAlignment="1"/>
    <xf numFmtId="0" fontId="6" fillId="0" borderId="0" xfId="0" applyNumberFormat="1" applyFont="1" applyFill="1"/>
    <xf numFmtId="0" fontId="7" fillId="0" borderId="0" xfId="0" applyNumberFormat="1" applyFont="1" applyFill="1"/>
    <xf numFmtId="0" fontId="3" fillId="0" borderId="0" xfId="0" applyNumberFormat="1" applyFont="1" applyFill="1"/>
    <xf numFmtId="0" fontId="4" fillId="0" borderId="4" xfId="0" applyNumberFormat="1" applyFont="1" applyFill="1" applyBorder="1" applyAlignment="1"/>
    <xf numFmtId="0" fontId="5" fillId="0" borderId="4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wrapText="1"/>
    </xf>
    <xf numFmtId="0" fontId="8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/>
    <xf numFmtId="0" fontId="5" fillId="0" borderId="8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/>
    <xf numFmtId="0" fontId="5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8" fillId="2" borderId="1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1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top" wrapText="1"/>
    </xf>
    <xf numFmtId="0" fontId="4" fillId="0" borderId="1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9" fillId="0" borderId="1" xfId="0" applyNumberFormat="1" applyFont="1" applyFill="1" applyBorder="1"/>
    <xf numFmtId="0" fontId="9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1" applyFont="1" applyFill="1" applyBorder="1"/>
    <xf numFmtId="0" fontId="5" fillId="0" borderId="8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5" fillId="4" borderId="0" xfId="0" applyNumberFormat="1" applyFont="1" applyFill="1" applyAlignment="1">
      <alignment vertical="center"/>
    </xf>
    <xf numFmtId="0" fontId="5" fillId="4" borderId="10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/>
    <xf numFmtId="0" fontId="6" fillId="4" borderId="0" xfId="0" applyNumberFormat="1" applyFont="1" applyFill="1"/>
    <xf numFmtId="0" fontId="5" fillId="4" borderId="1" xfId="0" applyNumberFormat="1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NumberFormat="1" applyFont="1" applyFill="1" applyAlignment="1"/>
    <xf numFmtId="0" fontId="4" fillId="4" borderId="0" xfId="0" applyNumberFormat="1" applyFont="1" applyFill="1"/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 vertical="center"/>
    </xf>
    <xf numFmtId="0" fontId="6" fillId="4" borderId="0" xfId="1" applyNumberFormat="1" applyFont="1" applyFill="1" applyBorder="1"/>
    <xf numFmtId="0" fontId="6" fillId="4" borderId="1" xfId="1" applyNumberFormat="1" applyFont="1" applyFill="1" applyBorder="1"/>
    <xf numFmtId="0" fontId="8" fillId="4" borderId="14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center" textRotation="90" wrapText="1"/>
    </xf>
    <xf numFmtId="0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textRotation="90"/>
    </xf>
    <xf numFmtId="0" fontId="8" fillId="0" borderId="14" xfId="0" applyNumberFormat="1" applyFont="1" applyFill="1" applyBorder="1" applyAlignment="1">
      <alignment horizontal="center" vertical="center" textRotation="90"/>
    </xf>
    <xf numFmtId="0" fontId="8" fillId="0" borderId="8" xfId="0" applyNumberFormat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/>
    <xf numFmtId="0" fontId="5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5" fillId="0" borderId="4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textRotation="90" wrapText="1"/>
    </xf>
    <xf numFmtId="0" fontId="5" fillId="0" borderId="9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5" xfId="0" applyNumberFormat="1" applyFont="1" applyFill="1" applyBorder="1" applyAlignment="1">
      <alignment horizontal="center" vertical="center" textRotation="90"/>
    </xf>
    <xf numFmtId="0" fontId="5" fillId="0" borderId="18" xfId="0" applyNumberFormat="1" applyFont="1" applyFill="1" applyBorder="1" applyAlignment="1">
      <alignment horizontal="center" vertical="center" textRotation="90"/>
    </xf>
    <xf numFmtId="0" fontId="5" fillId="0" borderId="8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/>
  </cellXfs>
  <cellStyles count="6">
    <cellStyle name="Обычный" xfId="0" builtinId="0"/>
    <cellStyle name="Обычный 2" xfId="2"/>
    <cellStyle name="Обычный 3" xfId="3"/>
    <cellStyle name="Обычный_план механики" xfId="1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"/>
  <sheetViews>
    <sheetView tabSelected="1" topLeftCell="A13" zoomScale="75" workbookViewId="0">
      <selection activeCell="F35" sqref="F35"/>
    </sheetView>
  </sheetViews>
  <sheetFormatPr defaultRowHeight="15" x14ac:dyDescent="0.2"/>
  <cols>
    <col min="1" max="1" width="17.5703125" style="9" customWidth="1"/>
    <col min="2" max="2" width="38.85546875" style="9" customWidth="1"/>
    <col min="3" max="3" width="13" style="9" customWidth="1"/>
    <col min="4" max="4" width="11.5703125" style="9" customWidth="1"/>
    <col min="5" max="5" width="8.140625" style="9" customWidth="1"/>
    <col min="6" max="6" width="7.28515625" style="9" customWidth="1"/>
    <col min="7" max="7" width="7.85546875" style="9" customWidth="1"/>
    <col min="8" max="8" width="7" style="9" customWidth="1"/>
    <col min="9" max="9" width="10.85546875" style="9" customWidth="1"/>
    <col min="10" max="10" width="9.140625" style="9" customWidth="1"/>
    <col min="11" max="11" width="9.5703125" style="9" customWidth="1"/>
    <col min="12" max="12" width="9.140625" style="9"/>
    <col min="13" max="13" width="9.7109375" style="9" customWidth="1"/>
    <col min="14" max="14" width="9.85546875" style="9" customWidth="1"/>
    <col min="15" max="15" width="9.42578125" style="94" customWidth="1"/>
    <col min="16" max="16" width="10.42578125" style="94" customWidth="1"/>
    <col min="17" max="16384" width="9.140625" style="9"/>
  </cols>
  <sheetData>
    <row r="1" spans="1:18" s="4" customFormat="1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97"/>
      <c r="P1" s="97"/>
      <c r="Q1" s="3" t="s">
        <v>2</v>
      </c>
    </row>
    <row r="2" spans="1:18" s="4" customFormat="1" ht="3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7"/>
      <c r="P2" s="97"/>
      <c r="Q2" s="3" t="s">
        <v>3</v>
      </c>
    </row>
    <row r="3" spans="1:18" s="4" customFormat="1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7"/>
      <c r="P3" s="97"/>
      <c r="Q3" s="3" t="s">
        <v>4</v>
      </c>
    </row>
    <row r="4" spans="1:18" s="4" customFormat="1" ht="33.75" customHeight="1" thickBot="1" x14ac:dyDescent="0.3">
      <c r="A4" s="157" t="s">
        <v>5</v>
      </c>
      <c r="B4" s="157"/>
      <c r="C4" s="158" t="s">
        <v>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8" ht="34.5" customHeight="1" thickBot="1" x14ac:dyDescent="0.3">
      <c r="A5" s="5" t="s">
        <v>7</v>
      </c>
      <c r="B5" s="6" t="s">
        <v>8</v>
      </c>
      <c r="C5" s="5"/>
      <c r="D5" s="5" t="s">
        <v>9</v>
      </c>
      <c r="E5" s="5"/>
      <c r="F5" s="5"/>
      <c r="G5" s="5"/>
      <c r="H5" s="7"/>
      <c r="I5" s="7"/>
      <c r="J5" s="7"/>
      <c r="K5" s="8" t="s">
        <v>10</v>
      </c>
      <c r="L5" s="8"/>
      <c r="M5" s="8"/>
      <c r="N5" s="8"/>
      <c r="O5" s="98"/>
      <c r="P5" s="98"/>
      <c r="Q5" s="8"/>
      <c r="R5" s="8"/>
    </row>
    <row r="6" spans="1:18" s="10" customFormat="1" ht="38.25" customHeight="1" x14ac:dyDescent="0.25">
      <c r="A6" s="5"/>
      <c r="B6" s="5"/>
      <c r="C6" s="5"/>
      <c r="D6" s="5" t="s">
        <v>11</v>
      </c>
      <c r="E6" s="5"/>
      <c r="F6" s="5"/>
      <c r="G6" s="159" t="s">
        <v>12</v>
      </c>
      <c r="H6" s="160"/>
      <c r="I6" s="160"/>
      <c r="J6" s="160"/>
      <c r="K6" s="160"/>
      <c r="L6" s="160"/>
      <c r="M6" s="5" t="s">
        <v>13</v>
      </c>
      <c r="N6" s="5"/>
      <c r="O6" s="161" t="s">
        <v>14</v>
      </c>
      <c r="P6" s="162"/>
      <c r="Q6" s="162"/>
      <c r="R6" s="162"/>
    </row>
    <row r="7" spans="1:18" s="10" customFormat="1" ht="25.5" customHeight="1" x14ac:dyDescent="0.25">
      <c r="A7" s="11" t="s">
        <v>15</v>
      </c>
      <c r="B7" s="5"/>
      <c r="C7" s="5"/>
      <c r="D7" s="5" t="s">
        <v>16</v>
      </c>
      <c r="E7" s="5"/>
      <c r="F7" s="5"/>
      <c r="G7" s="5"/>
      <c r="H7" s="7"/>
      <c r="I7" s="12" t="s">
        <v>17</v>
      </c>
      <c r="J7" s="13"/>
      <c r="K7" s="13"/>
      <c r="L7" s="13"/>
      <c r="M7" s="5"/>
      <c r="N7" s="5"/>
      <c r="O7" s="99"/>
      <c r="P7" s="99"/>
      <c r="Q7" s="5"/>
      <c r="R7" s="5"/>
    </row>
    <row r="8" spans="1:18" s="10" customFormat="1" ht="21.75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4"/>
      <c r="P8" s="94"/>
      <c r="Q8" s="9"/>
      <c r="R8" s="9"/>
    </row>
    <row r="9" spans="1:18" ht="33" customHeight="1" x14ac:dyDescent="0.2">
      <c r="A9" s="163" t="s">
        <v>18</v>
      </c>
      <c r="B9" s="167" t="s">
        <v>19</v>
      </c>
      <c r="C9" s="171" t="s">
        <v>20</v>
      </c>
      <c r="D9" s="169" t="s">
        <v>21</v>
      </c>
      <c r="E9" s="169"/>
      <c r="F9" s="169"/>
      <c r="G9" s="169"/>
      <c r="H9" s="169"/>
      <c r="I9" s="169"/>
      <c r="J9" s="169"/>
      <c r="K9" s="169" t="s">
        <v>22</v>
      </c>
      <c r="L9" s="169"/>
      <c r="M9" s="169"/>
      <c r="N9" s="169"/>
      <c r="O9" s="169"/>
      <c r="P9" s="169"/>
      <c r="Q9" s="169"/>
      <c r="R9" s="169"/>
    </row>
    <row r="10" spans="1:18" ht="24" customHeight="1" x14ac:dyDescent="0.25">
      <c r="A10" s="164"/>
      <c r="B10" s="168"/>
      <c r="C10" s="137"/>
      <c r="D10" s="172" t="s">
        <v>23</v>
      </c>
      <c r="E10" s="135" t="s">
        <v>24</v>
      </c>
      <c r="F10" s="138" t="s">
        <v>25</v>
      </c>
      <c r="G10" s="139" t="s">
        <v>26</v>
      </c>
      <c r="H10" s="139"/>
      <c r="I10" s="139"/>
      <c r="J10" s="140"/>
      <c r="K10" s="141" t="s">
        <v>27</v>
      </c>
      <c r="L10" s="141"/>
      <c r="M10" s="141" t="s">
        <v>28</v>
      </c>
      <c r="N10" s="141"/>
      <c r="O10" s="178" t="s">
        <v>29</v>
      </c>
      <c r="P10" s="178"/>
      <c r="Q10" s="141" t="s">
        <v>30</v>
      </c>
      <c r="R10" s="141"/>
    </row>
    <row r="11" spans="1:18" ht="48.75" customHeight="1" x14ac:dyDescent="0.25">
      <c r="A11" s="165"/>
      <c r="B11" s="169"/>
      <c r="C11" s="138"/>
      <c r="D11" s="173"/>
      <c r="E11" s="136"/>
      <c r="F11" s="138"/>
      <c r="G11" s="175" t="s">
        <v>31</v>
      </c>
      <c r="H11" s="177" t="s">
        <v>32</v>
      </c>
      <c r="I11" s="177"/>
      <c r="J11" s="177"/>
      <c r="K11" s="14" t="s">
        <v>33</v>
      </c>
      <c r="L11" s="14" t="s">
        <v>34</v>
      </c>
      <c r="M11" s="14" t="s">
        <v>35</v>
      </c>
      <c r="N11" s="14" t="s">
        <v>36</v>
      </c>
      <c r="O11" s="96" t="s">
        <v>37</v>
      </c>
      <c r="P11" s="96" t="s">
        <v>38</v>
      </c>
      <c r="Q11" s="14" t="s">
        <v>39</v>
      </c>
      <c r="R11" s="14" t="s">
        <v>40</v>
      </c>
    </row>
    <row r="12" spans="1:18" ht="140.25" customHeight="1" x14ac:dyDescent="0.2">
      <c r="A12" s="166"/>
      <c r="B12" s="170"/>
      <c r="C12" s="135"/>
      <c r="D12" s="174"/>
      <c r="E12" s="137"/>
      <c r="F12" s="138"/>
      <c r="G12" s="176"/>
      <c r="H12" s="15" t="s">
        <v>41</v>
      </c>
      <c r="I12" s="15" t="s">
        <v>42</v>
      </c>
      <c r="J12" s="15" t="s">
        <v>43</v>
      </c>
      <c r="K12" s="16">
        <v>16</v>
      </c>
      <c r="L12" s="16">
        <v>23</v>
      </c>
      <c r="M12" s="16">
        <v>16</v>
      </c>
      <c r="N12" s="16">
        <v>18</v>
      </c>
      <c r="O12" s="100">
        <v>12</v>
      </c>
      <c r="P12" s="100">
        <v>7</v>
      </c>
      <c r="Q12" s="16">
        <v>13</v>
      </c>
      <c r="R12" s="16">
        <v>10</v>
      </c>
    </row>
    <row r="13" spans="1:18" ht="30.75" customHeight="1" x14ac:dyDescent="0.2">
      <c r="A13" s="17">
        <v>1</v>
      </c>
      <c r="B13" s="18">
        <v>2</v>
      </c>
      <c r="C13" s="17">
        <v>3</v>
      </c>
      <c r="D13" s="18">
        <v>4</v>
      </c>
      <c r="E13" s="17">
        <v>5</v>
      </c>
      <c r="F13" s="18">
        <v>6</v>
      </c>
      <c r="G13" s="17">
        <v>7</v>
      </c>
      <c r="H13" s="18">
        <v>8</v>
      </c>
      <c r="I13" s="17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01">
        <v>15</v>
      </c>
      <c r="P13" s="102">
        <v>16</v>
      </c>
      <c r="Q13" s="17">
        <v>17</v>
      </c>
      <c r="R13" s="18">
        <v>18</v>
      </c>
    </row>
    <row r="14" spans="1:18" s="7" customFormat="1" ht="35.25" customHeight="1" x14ac:dyDescent="0.25">
      <c r="A14" s="19" t="s">
        <v>44</v>
      </c>
      <c r="B14" s="20" t="s">
        <v>45</v>
      </c>
      <c r="C14" s="19" t="s">
        <v>46</v>
      </c>
      <c r="D14" s="19">
        <f t="shared" ref="D14:R14" si="0">D15+D25</f>
        <v>2106</v>
      </c>
      <c r="E14" s="19">
        <f t="shared" si="0"/>
        <v>60</v>
      </c>
      <c r="F14" s="19">
        <f t="shared" si="0"/>
        <v>702</v>
      </c>
      <c r="G14" s="19">
        <f t="shared" si="0"/>
        <v>1404</v>
      </c>
      <c r="H14" s="19">
        <f t="shared" si="0"/>
        <v>923</v>
      </c>
      <c r="I14" s="19">
        <f t="shared" si="0"/>
        <v>481</v>
      </c>
      <c r="J14" s="19">
        <f t="shared" si="0"/>
        <v>0</v>
      </c>
      <c r="K14" s="19">
        <f t="shared" si="0"/>
        <v>576</v>
      </c>
      <c r="L14" s="19">
        <f t="shared" si="0"/>
        <v>828</v>
      </c>
      <c r="M14" s="19">
        <f t="shared" si="0"/>
        <v>0</v>
      </c>
      <c r="N14" s="19">
        <f t="shared" si="0"/>
        <v>0</v>
      </c>
      <c r="O14" s="91">
        <f t="shared" si="0"/>
        <v>0</v>
      </c>
      <c r="P14" s="91">
        <f t="shared" si="0"/>
        <v>0</v>
      </c>
      <c r="Q14" s="19">
        <f t="shared" si="0"/>
        <v>0</v>
      </c>
      <c r="R14" s="19">
        <f t="shared" si="0"/>
        <v>0</v>
      </c>
    </row>
    <row r="15" spans="1:18" s="7" customFormat="1" ht="33" customHeight="1" x14ac:dyDescent="0.25">
      <c r="A15" s="21" t="s">
        <v>47</v>
      </c>
      <c r="B15" s="22" t="s">
        <v>48</v>
      </c>
      <c r="C15" s="23" t="s">
        <v>49</v>
      </c>
      <c r="D15" s="21">
        <f t="shared" ref="D15:I15" si="1">SUM(D16:D24)</f>
        <v>1418</v>
      </c>
      <c r="E15" s="21">
        <f t="shared" si="1"/>
        <v>40</v>
      </c>
      <c r="F15" s="21">
        <f t="shared" si="1"/>
        <v>473</v>
      </c>
      <c r="G15" s="21">
        <f t="shared" si="1"/>
        <v>945</v>
      </c>
      <c r="H15" s="21">
        <f t="shared" si="1"/>
        <v>538</v>
      </c>
      <c r="I15" s="21">
        <f t="shared" si="1"/>
        <v>407</v>
      </c>
      <c r="J15" s="21">
        <f t="shared" ref="J15:R15" si="2">SUM(J16:J24)</f>
        <v>0</v>
      </c>
      <c r="K15" s="21">
        <f t="shared" si="2"/>
        <v>368</v>
      </c>
      <c r="L15" s="21">
        <f t="shared" si="2"/>
        <v>577</v>
      </c>
      <c r="M15" s="21">
        <f t="shared" si="2"/>
        <v>0</v>
      </c>
      <c r="N15" s="21">
        <f t="shared" si="2"/>
        <v>0</v>
      </c>
      <c r="O15" s="103">
        <f t="shared" si="2"/>
        <v>0</v>
      </c>
      <c r="P15" s="103">
        <f t="shared" si="2"/>
        <v>0</v>
      </c>
      <c r="Q15" s="21">
        <f t="shared" si="2"/>
        <v>0</v>
      </c>
      <c r="R15" s="21">
        <f t="shared" si="2"/>
        <v>0</v>
      </c>
    </row>
    <row r="16" spans="1:18" s="7" customFormat="1" ht="18" customHeight="1" x14ac:dyDescent="0.25">
      <c r="A16" s="14" t="s">
        <v>50</v>
      </c>
      <c r="B16" s="24" t="s">
        <v>51</v>
      </c>
      <c r="C16" s="25" t="s">
        <v>52</v>
      </c>
      <c r="D16" s="26">
        <v>117</v>
      </c>
      <c r="E16" s="27">
        <v>3</v>
      </c>
      <c r="F16" s="26">
        <v>39</v>
      </c>
      <c r="G16" s="26">
        <v>78</v>
      </c>
      <c r="H16" s="26">
        <v>40</v>
      </c>
      <c r="I16" s="26">
        <v>38</v>
      </c>
      <c r="J16" s="26"/>
      <c r="K16" s="28">
        <v>78</v>
      </c>
      <c r="L16" s="28">
        <v>0</v>
      </c>
      <c r="M16" s="18"/>
      <c r="N16" s="18"/>
      <c r="O16" s="102"/>
      <c r="P16" s="102"/>
      <c r="Q16" s="18"/>
      <c r="R16" s="18" t="s">
        <v>53</v>
      </c>
    </row>
    <row r="17" spans="1:18" s="7" customFormat="1" ht="29.25" customHeight="1" x14ac:dyDescent="0.25">
      <c r="A17" s="14" t="s">
        <v>54</v>
      </c>
      <c r="B17" s="29" t="s">
        <v>55</v>
      </c>
      <c r="C17" s="25" t="s">
        <v>56</v>
      </c>
      <c r="D17" s="26">
        <v>176</v>
      </c>
      <c r="E17" s="27">
        <v>5</v>
      </c>
      <c r="F17" s="26">
        <v>59</v>
      </c>
      <c r="G17" s="26">
        <v>117</v>
      </c>
      <c r="H17" s="26">
        <v>117</v>
      </c>
      <c r="I17" s="26">
        <v>0</v>
      </c>
      <c r="J17" s="26"/>
      <c r="K17" s="28">
        <v>48</v>
      </c>
      <c r="L17" s="28">
        <v>69</v>
      </c>
      <c r="M17" s="18"/>
      <c r="N17" s="18"/>
      <c r="O17" s="102"/>
      <c r="P17" s="102"/>
      <c r="Q17" s="18"/>
      <c r="R17" s="18"/>
    </row>
    <row r="18" spans="1:18" s="7" customFormat="1" ht="18" customHeight="1" x14ac:dyDescent="0.25">
      <c r="A18" s="14" t="s">
        <v>57</v>
      </c>
      <c r="B18" s="29" t="s">
        <v>58</v>
      </c>
      <c r="C18" s="25" t="s">
        <v>56</v>
      </c>
      <c r="D18" s="26">
        <v>117</v>
      </c>
      <c r="E18" s="27">
        <v>3</v>
      </c>
      <c r="F18" s="26">
        <v>39</v>
      </c>
      <c r="G18" s="26">
        <v>78</v>
      </c>
      <c r="H18" s="26">
        <v>0</v>
      </c>
      <c r="I18" s="26">
        <v>78</v>
      </c>
      <c r="J18" s="26"/>
      <c r="K18" s="28">
        <v>32</v>
      </c>
      <c r="L18" s="28">
        <v>46</v>
      </c>
      <c r="M18" s="18"/>
      <c r="N18" s="18"/>
      <c r="O18" s="102"/>
      <c r="P18" s="102"/>
      <c r="Q18" s="18"/>
      <c r="R18" s="18"/>
    </row>
    <row r="19" spans="1:18" s="7" customFormat="1" ht="18" customHeight="1" x14ac:dyDescent="0.25">
      <c r="A19" s="14" t="s">
        <v>59</v>
      </c>
      <c r="B19" s="29" t="s">
        <v>60</v>
      </c>
      <c r="C19" s="25" t="s">
        <v>56</v>
      </c>
      <c r="D19" s="26">
        <v>176</v>
      </c>
      <c r="E19" s="27">
        <v>5</v>
      </c>
      <c r="F19" s="26">
        <v>59</v>
      </c>
      <c r="G19" s="26">
        <v>117</v>
      </c>
      <c r="H19" s="26">
        <v>117</v>
      </c>
      <c r="I19" s="26">
        <v>0</v>
      </c>
      <c r="J19" s="26"/>
      <c r="K19" s="28">
        <v>32</v>
      </c>
      <c r="L19" s="28">
        <v>85</v>
      </c>
      <c r="M19" s="18"/>
      <c r="N19" s="18"/>
      <c r="O19" s="102"/>
      <c r="P19" s="102"/>
      <c r="Q19" s="18"/>
      <c r="R19" s="18"/>
    </row>
    <row r="20" spans="1:18" s="7" customFormat="1" ht="18" customHeight="1" x14ac:dyDescent="0.25">
      <c r="A20" s="14" t="s">
        <v>61</v>
      </c>
      <c r="B20" s="30" t="s">
        <v>62</v>
      </c>
      <c r="C20" s="25" t="s">
        <v>56</v>
      </c>
      <c r="D20" s="26">
        <v>176</v>
      </c>
      <c r="E20" s="27">
        <v>5</v>
      </c>
      <c r="F20" s="26">
        <v>59</v>
      </c>
      <c r="G20" s="26">
        <v>117</v>
      </c>
      <c r="H20" s="26">
        <v>87</v>
      </c>
      <c r="I20" s="26">
        <v>30</v>
      </c>
      <c r="J20" s="26"/>
      <c r="K20" s="28">
        <v>34</v>
      </c>
      <c r="L20" s="28">
        <v>83</v>
      </c>
      <c r="M20" s="18"/>
      <c r="N20" s="18"/>
      <c r="O20" s="102"/>
      <c r="P20" s="102"/>
      <c r="Q20" s="18"/>
      <c r="R20" s="18"/>
    </row>
    <row r="21" spans="1:18" s="7" customFormat="1" ht="18" customHeight="1" x14ac:dyDescent="0.25">
      <c r="A21" s="14" t="s">
        <v>63</v>
      </c>
      <c r="B21" s="29" t="s">
        <v>64</v>
      </c>
      <c r="C21" s="25" t="s">
        <v>65</v>
      </c>
      <c r="D21" s="26">
        <v>258</v>
      </c>
      <c r="E21" s="27">
        <v>8</v>
      </c>
      <c r="F21" s="26">
        <v>85</v>
      </c>
      <c r="G21" s="26">
        <v>173</v>
      </c>
      <c r="H21" s="26">
        <v>83</v>
      </c>
      <c r="I21" s="26">
        <v>90</v>
      </c>
      <c r="J21" s="26"/>
      <c r="K21" s="28">
        <v>64</v>
      </c>
      <c r="L21" s="28">
        <v>109</v>
      </c>
      <c r="M21" s="18"/>
      <c r="N21" s="18"/>
      <c r="O21" s="102"/>
      <c r="P21" s="102"/>
      <c r="Q21" s="18"/>
      <c r="R21" s="18"/>
    </row>
    <row r="22" spans="1:18" s="7" customFormat="1" ht="33" customHeight="1" x14ac:dyDescent="0.25">
      <c r="A22" s="14" t="s">
        <v>66</v>
      </c>
      <c r="B22" s="29" t="s">
        <v>67</v>
      </c>
      <c r="C22" s="25" t="s">
        <v>56</v>
      </c>
      <c r="D22" s="26">
        <v>117</v>
      </c>
      <c r="E22" s="27">
        <v>3</v>
      </c>
      <c r="F22" s="26">
        <v>39</v>
      </c>
      <c r="G22" s="26">
        <v>78</v>
      </c>
      <c r="H22" s="26">
        <v>32</v>
      </c>
      <c r="I22" s="26">
        <v>46</v>
      </c>
      <c r="J22" s="26"/>
      <c r="K22" s="28">
        <v>32</v>
      </c>
      <c r="L22" s="28">
        <v>46</v>
      </c>
      <c r="M22" s="18"/>
      <c r="N22" s="18"/>
      <c r="O22" s="102"/>
      <c r="P22" s="102"/>
      <c r="Q22" s="18"/>
      <c r="R22" s="18"/>
    </row>
    <row r="23" spans="1:18" s="7" customFormat="1" ht="18" customHeight="1" x14ac:dyDescent="0.25">
      <c r="A23" s="14" t="s">
        <v>68</v>
      </c>
      <c r="B23" s="29" t="s">
        <v>69</v>
      </c>
      <c r="C23" s="25" t="s">
        <v>70</v>
      </c>
      <c r="D23" s="26">
        <v>176</v>
      </c>
      <c r="E23" s="27">
        <v>5</v>
      </c>
      <c r="F23" s="26">
        <v>59</v>
      </c>
      <c r="G23" s="26">
        <v>117</v>
      </c>
      <c r="H23" s="26">
        <v>8</v>
      </c>
      <c r="I23" s="26">
        <v>109</v>
      </c>
      <c r="J23" s="26"/>
      <c r="K23" s="28">
        <v>48</v>
      </c>
      <c r="L23" s="28">
        <v>69</v>
      </c>
      <c r="M23" s="18"/>
      <c r="N23" s="18"/>
      <c r="O23" s="102"/>
      <c r="P23" s="102"/>
      <c r="Q23" s="18"/>
      <c r="R23" s="18"/>
    </row>
    <row r="24" spans="1:18" s="7" customFormat="1" ht="18" customHeight="1" x14ac:dyDescent="0.25">
      <c r="A24" s="14" t="s">
        <v>71</v>
      </c>
      <c r="B24" s="31" t="s">
        <v>72</v>
      </c>
      <c r="C24" s="25" t="s">
        <v>73</v>
      </c>
      <c r="D24" s="26">
        <v>105</v>
      </c>
      <c r="E24" s="27">
        <v>3</v>
      </c>
      <c r="F24" s="26">
        <v>35</v>
      </c>
      <c r="G24" s="26">
        <v>70</v>
      </c>
      <c r="H24" s="26">
        <v>54</v>
      </c>
      <c r="I24" s="26">
        <v>16</v>
      </c>
      <c r="J24" s="26"/>
      <c r="K24" s="28"/>
      <c r="L24" s="28">
        <v>70</v>
      </c>
      <c r="M24" s="18"/>
      <c r="N24" s="18"/>
      <c r="O24" s="102"/>
      <c r="P24" s="102"/>
      <c r="Q24" s="18"/>
      <c r="R24" s="18"/>
    </row>
    <row r="25" spans="1:18" s="7" customFormat="1" ht="39.75" customHeight="1" x14ac:dyDescent="0.25">
      <c r="A25" s="32" t="s">
        <v>74</v>
      </c>
      <c r="B25" s="22" t="s">
        <v>75</v>
      </c>
      <c r="C25" s="23" t="s">
        <v>76</v>
      </c>
      <c r="D25" s="33">
        <f>SUM(D26:D28)</f>
        <v>688</v>
      </c>
      <c r="E25" s="19">
        <v>20</v>
      </c>
      <c r="F25" s="33">
        <f>SUM(F26:F28)</f>
        <v>229</v>
      </c>
      <c r="G25" s="33">
        <f>SUM(G26:G28)</f>
        <v>459</v>
      </c>
      <c r="H25" s="33">
        <f>SUM(H26:H28)</f>
        <v>385</v>
      </c>
      <c r="I25" s="33">
        <f>SUM(I26:I28)</f>
        <v>74</v>
      </c>
      <c r="J25" s="33">
        <f t="shared" ref="J25:R25" si="3">SUM(J26:J28)</f>
        <v>0</v>
      </c>
      <c r="K25" s="33">
        <f t="shared" si="3"/>
        <v>208</v>
      </c>
      <c r="L25" s="33">
        <f t="shared" si="3"/>
        <v>251</v>
      </c>
      <c r="M25" s="33">
        <f t="shared" si="3"/>
        <v>0</v>
      </c>
      <c r="N25" s="33">
        <f t="shared" si="3"/>
        <v>0</v>
      </c>
      <c r="O25" s="104">
        <f t="shared" si="3"/>
        <v>0</v>
      </c>
      <c r="P25" s="104">
        <f t="shared" si="3"/>
        <v>0</v>
      </c>
      <c r="Q25" s="33">
        <f t="shared" si="3"/>
        <v>0</v>
      </c>
      <c r="R25" s="33">
        <f t="shared" si="3"/>
        <v>0</v>
      </c>
    </row>
    <row r="26" spans="1:18" s="7" customFormat="1" ht="15.75" x14ac:dyDescent="0.25">
      <c r="A26" s="28" t="s">
        <v>77</v>
      </c>
      <c r="B26" s="31" t="s">
        <v>78</v>
      </c>
      <c r="C26" s="25" t="s">
        <v>56</v>
      </c>
      <c r="D26" s="26">
        <v>234</v>
      </c>
      <c r="E26" s="27">
        <v>7</v>
      </c>
      <c r="F26" s="26">
        <v>78</v>
      </c>
      <c r="G26" s="26">
        <v>156</v>
      </c>
      <c r="H26" s="26">
        <v>126</v>
      </c>
      <c r="I26" s="26">
        <v>30</v>
      </c>
      <c r="J26" s="26"/>
      <c r="K26" s="28">
        <v>64</v>
      </c>
      <c r="L26" s="28">
        <v>92</v>
      </c>
      <c r="M26" s="18"/>
      <c r="N26" s="18"/>
      <c r="O26" s="102"/>
      <c r="P26" s="102"/>
      <c r="Q26" s="18"/>
      <c r="R26" s="18"/>
    </row>
    <row r="27" spans="1:18" s="7" customFormat="1" ht="22.5" customHeight="1" x14ac:dyDescent="0.25">
      <c r="A27" s="28" t="s">
        <v>79</v>
      </c>
      <c r="B27" s="31" t="s">
        <v>80</v>
      </c>
      <c r="C27" s="25" t="s">
        <v>65</v>
      </c>
      <c r="D27" s="26">
        <v>234</v>
      </c>
      <c r="E27" s="27">
        <v>7</v>
      </c>
      <c r="F27" s="26">
        <v>78</v>
      </c>
      <c r="G27" s="26">
        <v>156</v>
      </c>
      <c r="H27" s="26">
        <v>122</v>
      </c>
      <c r="I27" s="26">
        <v>34</v>
      </c>
      <c r="J27" s="26"/>
      <c r="K27" s="28">
        <v>64</v>
      </c>
      <c r="L27" s="28">
        <v>92</v>
      </c>
      <c r="M27" s="18"/>
      <c r="N27" s="18"/>
      <c r="O27" s="102"/>
      <c r="P27" s="102"/>
      <c r="Q27" s="18"/>
      <c r="R27" s="18"/>
    </row>
    <row r="28" spans="1:18" s="187" customFormat="1" ht="19.5" customHeight="1" x14ac:dyDescent="0.25">
      <c r="A28" s="179" t="s">
        <v>81</v>
      </c>
      <c r="B28" s="180" t="s">
        <v>82</v>
      </c>
      <c r="C28" s="181" t="s">
        <v>83</v>
      </c>
      <c r="D28" s="182">
        <v>220</v>
      </c>
      <c r="E28" s="183">
        <v>6</v>
      </c>
      <c r="F28" s="182">
        <v>73</v>
      </c>
      <c r="G28" s="182">
        <v>147</v>
      </c>
      <c r="H28" s="182">
        <v>137</v>
      </c>
      <c r="I28" s="182">
        <v>10</v>
      </c>
      <c r="J28" s="182"/>
      <c r="K28" s="179">
        <v>80</v>
      </c>
      <c r="L28" s="179">
        <v>67</v>
      </c>
      <c r="M28" s="184"/>
      <c r="N28" s="184"/>
      <c r="O28" s="185"/>
      <c r="P28" s="185"/>
      <c r="Q28" s="186"/>
      <c r="R28" s="186"/>
    </row>
    <row r="29" spans="1:18" ht="35.25" customHeight="1" x14ac:dyDescent="0.25">
      <c r="A29" s="33" t="s">
        <v>84</v>
      </c>
      <c r="B29" s="34" t="s">
        <v>85</v>
      </c>
      <c r="C29" s="19" t="s">
        <v>86</v>
      </c>
      <c r="D29" s="33">
        <f>SUM(D30:D35)</f>
        <v>729</v>
      </c>
      <c r="E29" s="33">
        <f>SUM(E30:E35)</f>
        <v>21</v>
      </c>
      <c r="F29" s="33">
        <f t="shared" ref="F29:R29" si="4">SUM(F30:F35)</f>
        <v>243</v>
      </c>
      <c r="G29" s="33">
        <f t="shared" si="4"/>
        <v>486</v>
      </c>
      <c r="H29" s="33">
        <f t="shared" si="4"/>
        <v>68</v>
      </c>
      <c r="I29" s="33">
        <f t="shared" si="4"/>
        <v>418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33">
        <f>SUM(M30:M35)</f>
        <v>150</v>
      </c>
      <c r="N29" s="33">
        <f>SUM(N30:N35)</f>
        <v>120</v>
      </c>
      <c r="O29" s="104">
        <f t="shared" si="4"/>
        <v>48</v>
      </c>
      <c r="P29" s="104">
        <f t="shared" si="4"/>
        <v>28</v>
      </c>
      <c r="Q29" s="33">
        <f t="shared" si="4"/>
        <v>52</v>
      </c>
      <c r="R29" s="33">
        <f t="shared" si="4"/>
        <v>88</v>
      </c>
    </row>
    <row r="30" spans="1:18" s="7" customFormat="1" ht="27.75" customHeight="1" x14ac:dyDescent="0.25">
      <c r="A30" s="28" t="s">
        <v>87</v>
      </c>
      <c r="B30" s="30" t="s">
        <v>88</v>
      </c>
      <c r="C30" s="25" t="s">
        <v>73</v>
      </c>
      <c r="D30" s="28">
        <v>58</v>
      </c>
      <c r="E30" s="27">
        <v>2</v>
      </c>
      <c r="F30" s="28">
        <v>10</v>
      </c>
      <c r="G30" s="28">
        <v>48</v>
      </c>
      <c r="H30" s="28">
        <v>14</v>
      </c>
      <c r="I30" s="28">
        <f>G30-H30</f>
        <v>34</v>
      </c>
      <c r="J30" s="28"/>
      <c r="K30" s="28"/>
      <c r="L30" s="28"/>
      <c r="M30" s="28"/>
      <c r="N30" s="28">
        <v>48</v>
      </c>
      <c r="O30" s="105"/>
      <c r="P30" s="105"/>
      <c r="Q30" s="28"/>
      <c r="R30" s="28"/>
    </row>
    <row r="31" spans="1:18" s="7" customFormat="1" ht="19.5" customHeight="1" x14ac:dyDescent="0.25">
      <c r="A31" s="28" t="s">
        <v>89</v>
      </c>
      <c r="B31" s="35" t="s">
        <v>60</v>
      </c>
      <c r="C31" s="25" t="s">
        <v>73</v>
      </c>
      <c r="D31" s="28">
        <v>58</v>
      </c>
      <c r="E31" s="27">
        <v>2</v>
      </c>
      <c r="F31" s="28">
        <v>10</v>
      </c>
      <c r="G31" s="36">
        <v>48</v>
      </c>
      <c r="H31" s="28">
        <v>4</v>
      </c>
      <c r="I31" s="28">
        <f>G31-H31</f>
        <v>44</v>
      </c>
      <c r="J31" s="28"/>
      <c r="K31" s="28"/>
      <c r="L31" s="28"/>
      <c r="M31" s="28">
        <v>48</v>
      </c>
      <c r="N31" s="28"/>
      <c r="O31" s="105"/>
      <c r="P31" s="105"/>
      <c r="Q31" s="28"/>
      <c r="R31" s="28"/>
    </row>
    <row r="32" spans="1:18" ht="31.5" x14ac:dyDescent="0.25">
      <c r="A32" s="26" t="s">
        <v>90</v>
      </c>
      <c r="B32" s="37" t="s">
        <v>58</v>
      </c>
      <c r="C32" s="14" t="s">
        <v>91</v>
      </c>
      <c r="D32" s="26">
        <v>180</v>
      </c>
      <c r="E32" s="27">
        <f>D32/36</f>
        <v>5</v>
      </c>
      <c r="F32" s="26">
        <v>28</v>
      </c>
      <c r="G32" s="26">
        <v>152</v>
      </c>
      <c r="H32" s="26">
        <v>0</v>
      </c>
      <c r="I32" s="26">
        <v>152</v>
      </c>
      <c r="J32" s="26"/>
      <c r="K32" s="38"/>
      <c r="L32" s="38"/>
      <c r="M32" s="26">
        <v>32</v>
      </c>
      <c r="N32" s="26">
        <v>36</v>
      </c>
      <c r="O32" s="90">
        <v>24</v>
      </c>
      <c r="P32" s="90">
        <v>14</v>
      </c>
      <c r="Q32" s="26">
        <v>26</v>
      </c>
      <c r="R32" s="26">
        <v>20</v>
      </c>
    </row>
    <row r="33" spans="1:18" ht="15.75" x14ac:dyDescent="0.25">
      <c r="A33" s="26" t="s">
        <v>92</v>
      </c>
      <c r="B33" s="37" t="s">
        <v>93</v>
      </c>
      <c r="C33" s="14" t="s">
        <v>94</v>
      </c>
      <c r="D33" s="26">
        <v>304</v>
      </c>
      <c r="E33" s="27">
        <v>8</v>
      </c>
      <c r="F33" s="26">
        <v>152</v>
      </c>
      <c r="G33" s="26">
        <v>152</v>
      </c>
      <c r="H33" s="26">
        <v>0</v>
      </c>
      <c r="I33" s="26">
        <v>152</v>
      </c>
      <c r="J33" s="26"/>
      <c r="K33" s="38"/>
      <c r="L33" s="38"/>
      <c r="M33" s="26">
        <v>32</v>
      </c>
      <c r="N33" s="26">
        <v>36</v>
      </c>
      <c r="O33" s="90">
        <v>24</v>
      </c>
      <c r="P33" s="90">
        <v>14</v>
      </c>
      <c r="Q33" s="26">
        <v>26</v>
      </c>
      <c r="R33" s="26">
        <v>20</v>
      </c>
    </row>
    <row r="34" spans="1:18" ht="15.75" x14ac:dyDescent="0.25">
      <c r="A34" s="26" t="s">
        <v>95</v>
      </c>
      <c r="B34" s="37" t="s">
        <v>96</v>
      </c>
      <c r="C34" s="14" t="s">
        <v>73</v>
      </c>
      <c r="D34" s="26">
        <v>72</v>
      </c>
      <c r="E34" s="27">
        <f>D34/36</f>
        <v>2</v>
      </c>
      <c r="F34" s="26">
        <v>24</v>
      </c>
      <c r="G34" s="26">
        <v>48</v>
      </c>
      <c r="H34" s="26">
        <v>24</v>
      </c>
      <c r="I34" s="26">
        <v>24</v>
      </c>
      <c r="J34" s="26"/>
      <c r="K34" s="38"/>
      <c r="L34" s="38"/>
      <c r="M34" s="26"/>
      <c r="N34" s="26"/>
      <c r="O34" s="90"/>
      <c r="P34" s="90"/>
      <c r="Q34" s="26"/>
      <c r="R34" s="26">
        <v>48</v>
      </c>
    </row>
    <row r="35" spans="1:18" s="7" customFormat="1" ht="24" customHeight="1" x14ac:dyDescent="0.25">
      <c r="A35" s="26" t="s">
        <v>97</v>
      </c>
      <c r="B35" s="39" t="s">
        <v>98</v>
      </c>
      <c r="C35" s="25" t="s">
        <v>52</v>
      </c>
      <c r="D35" s="40">
        <f>F35+G35</f>
        <v>57</v>
      </c>
      <c r="E35" s="27">
        <v>2</v>
      </c>
      <c r="F35" s="40">
        <f>G35/2</f>
        <v>19</v>
      </c>
      <c r="G35" s="28">
        <v>38</v>
      </c>
      <c r="H35" s="28">
        <v>26</v>
      </c>
      <c r="I35" s="28">
        <f>G35-H35</f>
        <v>12</v>
      </c>
      <c r="J35" s="28"/>
      <c r="K35" s="28"/>
      <c r="L35" s="28"/>
      <c r="M35" s="28">
        <v>38</v>
      </c>
      <c r="N35" s="28"/>
      <c r="O35" s="105"/>
      <c r="P35" s="105"/>
      <c r="Q35" s="28"/>
      <c r="R35" s="28"/>
    </row>
    <row r="36" spans="1:18" ht="45.75" customHeight="1" x14ac:dyDescent="0.2">
      <c r="A36" s="33" t="s">
        <v>99</v>
      </c>
      <c r="B36" s="34" t="s">
        <v>100</v>
      </c>
      <c r="C36" s="33" t="s">
        <v>101</v>
      </c>
      <c r="D36" s="33">
        <f>SUM(D37:D38)</f>
        <v>135</v>
      </c>
      <c r="E36" s="33">
        <f>SUM(E37:E38)</f>
        <v>4</v>
      </c>
      <c r="F36" s="33">
        <f t="shared" ref="F36:R36" si="5">SUM(F37:F38)</f>
        <v>45</v>
      </c>
      <c r="G36" s="33">
        <f t="shared" si="5"/>
        <v>90</v>
      </c>
      <c r="H36" s="33">
        <f t="shared" si="5"/>
        <v>40</v>
      </c>
      <c r="I36" s="33">
        <f t="shared" si="5"/>
        <v>50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>SUM(M37:M38)</f>
        <v>54</v>
      </c>
      <c r="N36" s="33">
        <f t="shared" si="5"/>
        <v>0</v>
      </c>
      <c r="O36" s="104">
        <f t="shared" si="5"/>
        <v>0</v>
      </c>
      <c r="P36" s="104">
        <f t="shared" si="5"/>
        <v>0</v>
      </c>
      <c r="Q36" s="33">
        <f t="shared" si="5"/>
        <v>0</v>
      </c>
      <c r="R36" s="33">
        <f t="shared" si="5"/>
        <v>36</v>
      </c>
    </row>
    <row r="37" spans="1:18" s="41" customFormat="1" ht="29.25" customHeight="1" x14ac:dyDescent="0.25">
      <c r="A37" s="28" t="s">
        <v>102</v>
      </c>
      <c r="B37" s="30" t="s">
        <v>103</v>
      </c>
      <c r="C37" s="25" t="s">
        <v>73</v>
      </c>
      <c r="D37" s="28">
        <v>54</v>
      </c>
      <c r="E37" s="27">
        <v>2</v>
      </c>
      <c r="F37" s="28">
        <v>18</v>
      </c>
      <c r="G37" s="28">
        <v>36</v>
      </c>
      <c r="H37" s="28">
        <v>26</v>
      </c>
      <c r="I37" s="28">
        <f>G37-H37</f>
        <v>10</v>
      </c>
      <c r="J37" s="28"/>
      <c r="K37" s="28"/>
      <c r="L37" s="28"/>
      <c r="M37" s="28"/>
      <c r="N37" s="28"/>
      <c r="O37" s="105"/>
      <c r="P37" s="105"/>
      <c r="Q37" s="28"/>
      <c r="R37" s="28">
        <v>36</v>
      </c>
    </row>
    <row r="38" spans="1:18" s="7" customFormat="1" ht="24.75" customHeight="1" x14ac:dyDescent="0.25">
      <c r="A38" s="28" t="s">
        <v>104</v>
      </c>
      <c r="B38" s="30" t="s">
        <v>105</v>
      </c>
      <c r="C38" s="25" t="s">
        <v>73</v>
      </c>
      <c r="D38" s="28">
        <f>F38+G38</f>
        <v>81</v>
      </c>
      <c r="E38" s="27">
        <v>2</v>
      </c>
      <c r="F38" s="28">
        <f>G38/2</f>
        <v>27</v>
      </c>
      <c r="G38" s="28">
        <v>54</v>
      </c>
      <c r="H38" s="28">
        <v>14</v>
      </c>
      <c r="I38" s="28">
        <f>G38-H38</f>
        <v>40</v>
      </c>
      <c r="J38" s="28"/>
      <c r="K38" s="28"/>
      <c r="L38" s="28"/>
      <c r="M38" s="28">
        <v>54</v>
      </c>
      <c r="N38" s="28"/>
      <c r="O38" s="105"/>
      <c r="P38" s="105"/>
      <c r="Q38" s="28"/>
      <c r="R38" s="28"/>
    </row>
    <row r="39" spans="1:18" ht="36" customHeight="1" x14ac:dyDescent="0.2">
      <c r="A39" s="33" t="s">
        <v>106</v>
      </c>
      <c r="B39" s="42" t="s">
        <v>107</v>
      </c>
      <c r="C39" s="33" t="s">
        <v>108</v>
      </c>
      <c r="D39" s="33">
        <f t="shared" ref="D39:R39" si="6">D40+D57</f>
        <v>3240</v>
      </c>
      <c r="E39" s="33">
        <f t="shared" si="6"/>
        <v>95.583333333333343</v>
      </c>
      <c r="F39" s="33">
        <f t="shared" si="6"/>
        <v>1080</v>
      </c>
      <c r="G39" s="33">
        <f t="shared" si="6"/>
        <v>2160</v>
      </c>
      <c r="H39" s="33">
        <f t="shared" si="6"/>
        <v>1294</v>
      </c>
      <c r="I39" s="33">
        <f t="shared" si="6"/>
        <v>826</v>
      </c>
      <c r="J39" s="33">
        <f t="shared" si="6"/>
        <v>40</v>
      </c>
      <c r="K39" s="33">
        <f t="shared" si="6"/>
        <v>0</v>
      </c>
      <c r="L39" s="33">
        <f t="shared" si="6"/>
        <v>0</v>
      </c>
      <c r="M39" s="33">
        <f t="shared" si="6"/>
        <v>372</v>
      </c>
      <c r="N39" s="33">
        <f t="shared" si="6"/>
        <v>528</v>
      </c>
      <c r="O39" s="104">
        <f t="shared" si="6"/>
        <v>384</v>
      </c>
      <c r="P39" s="104">
        <f t="shared" si="6"/>
        <v>224</v>
      </c>
      <c r="Q39" s="33">
        <f t="shared" si="6"/>
        <v>416</v>
      </c>
      <c r="R39" s="33">
        <f t="shared" si="6"/>
        <v>236</v>
      </c>
    </row>
    <row r="40" spans="1:18" ht="36.75" customHeight="1" x14ac:dyDescent="0.2">
      <c r="A40" s="33" t="s">
        <v>109</v>
      </c>
      <c r="B40" s="43" t="s">
        <v>110</v>
      </c>
      <c r="C40" s="33" t="s">
        <v>111</v>
      </c>
      <c r="D40" s="44">
        <f>SUM(D41:D56)</f>
        <v>1299</v>
      </c>
      <c r="E40" s="44">
        <f>SUM(E41:E56)</f>
        <v>41</v>
      </c>
      <c r="F40" s="44">
        <f t="shared" ref="F40:R40" si="7">SUM(F41:F56)</f>
        <v>433</v>
      </c>
      <c r="G40" s="44">
        <f t="shared" si="7"/>
        <v>866</v>
      </c>
      <c r="H40" s="44">
        <f t="shared" si="7"/>
        <v>500</v>
      </c>
      <c r="I40" s="44">
        <f t="shared" si="7"/>
        <v>366</v>
      </c>
      <c r="J40" s="44">
        <f t="shared" si="7"/>
        <v>0</v>
      </c>
      <c r="K40" s="44">
        <f t="shared" si="7"/>
        <v>0</v>
      </c>
      <c r="L40" s="44">
        <f t="shared" si="7"/>
        <v>0</v>
      </c>
      <c r="M40" s="44">
        <f>SUM(M41:M56)</f>
        <v>314</v>
      </c>
      <c r="N40" s="44">
        <f t="shared" si="7"/>
        <v>72</v>
      </c>
      <c r="O40" s="106">
        <f t="shared" si="7"/>
        <v>68</v>
      </c>
      <c r="P40" s="106">
        <f t="shared" si="7"/>
        <v>0</v>
      </c>
      <c r="Q40" s="44">
        <f t="shared" si="7"/>
        <v>268</v>
      </c>
      <c r="R40" s="44">
        <f t="shared" si="7"/>
        <v>144</v>
      </c>
    </row>
    <row r="41" spans="1:18" ht="27.75" customHeight="1" x14ac:dyDescent="0.25">
      <c r="A41" s="26" t="s">
        <v>112</v>
      </c>
      <c r="B41" s="24" t="s">
        <v>113</v>
      </c>
      <c r="C41" s="14" t="s">
        <v>52</v>
      </c>
      <c r="D41" s="45">
        <f t="shared" ref="D41:D56" si="8">F41+G41</f>
        <v>162</v>
      </c>
      <c r="E41" s="27">
        <v>5</v>
      </c>
      <c r="F41" s="45">
        <f>G41/2</f>
        <v>54</v>
      </c>
      <c r="G41" s="26">
        <v>108</v>
      </c>
      <c r="H41" s="26">
        <f>G41-I41</f>
        <v>58</v>
      </c>
      <c r="I41" s="26">
        <v>50</v>
      </c>
      <c r="J41" s="26"/>
      <c r="K41" s="38"/>
      <c r="L41" s="38"/>
      <c r="M41" s="26">
        <v>108</v>
      </c>
      <c r="N41" s="26"/>
      <c r="O41" s="90"/>
      <c r="P41" s="90"/>
      <c r="Q41" s="26"/>
      <c r="R41" s="26"/>
    </row>
    <row r="42" spans="1:18" ht="30" customHeight="1" x14ac:dyDescent="0.25">
      <c r="A42" s="26" t="s">
        <v>114</v>
      </c>
      <c r="B42" s="37" t="s">
        <v>115</v>
      </c>
      <c r="C42" s="14" t="s">
        <v>73</v>
      </c>
      <c r="D42" s="45">
        <f t="shared" si="8"/>
        <v>54</v>
      </c>
      <c r="E42" s="27">
        <v>2</v>
      </c>
      <c r="F42" s="45">
        <f t="shared" ref="F42:F56" si="9">G42/2</f>
        <v>18</v>
      </c>
      <c r="G42" s="26">
        <v>36</v>
      </c>
      <c r="H42" s="26">
        <f t="shared" ref="H42:H56" si="10">G42-I42</f>
        <v>24</v>
      </c>
      <c r="I42" s="26">
        <v>12</v>
      </c>
      <c r="J42" s="26"/>
      <c r="K42" s="38"/>
      <c r="L42" s="38"/>
      <c r="M42" s="26"/>
      <c r="N42" s="26">
        <v>36</v>
      </c>
      <c r="O42" s="90"/>
      <c r="P42" s="90"/>
      <c r="Q42" s="26"/>
      <c r="R42" s="26"/>
    </row>
    <row r="43" spans="1:18" ht="30.75" customHeight="1" x14ac:dyDescent="0.25">
      <c r="A43" s="26" t="s">
        <v>116</v>
      </c>
      <c r="B43" s="24" t="s">
        <v>117</v>
      </c>
      <c r="C43" s="14" t="s">
        <v>73</v>
      </c>
      <c r="D43" s="45">
        <f t="shared" si="8"/>
        <v>72</v>
      </c>
      <c r="E43" s="27">
        <f>D43/36</f>
        <v>2</v>
      </c>
      <c r="F43" s="45">
        <f t="shared" si="9"/>
        <v>24</v>
      </c>
      <c r="G43" s="26">
        <v>48</v>
      </c>
      <c r="H43" s="26">
        <f t="shared" si="10"/>
        <v>26</v>
      </c>
      <c r="I43" s="26">
        <v>22</v>
      </c>
      <c r="J43" s="26"/>
      <c r="K43" s="38"/>
      <c r="L43" s="38"/>
      <c r="M43" s="26"/>
      <c r="N43" s="26"/>
      <c r="O43" s="90"/>
      <c r="P43" s="90"/>
      <c r="Q43" s="26">
        <v>48</v>
      </c>
      <c r="R43" s="26"/>
    </row>
    <row r="44" spans="1:18" ht="51.75" customHeight="1" x14ac:dyDescent="0.25">
      <c r="A44" s="26" t="s">
        <v>118</v>
      </c>
      <c r="B44" s="24" t="s">
        <v>119</v>
      </c>
      <c r="C44" s="14" t="s">
        <v>52</v>
      </c>
      <c r="D44" s="45">
        <f t="shared" si="8"/>
        <v>147</v>
      </c>
      <c r="E44" s="27">
        <v>4</v>
      </c>
      <c r="F44" s="45">
        <f t="shared" si="9"/>
        <v>49</v>
      </c>
      <c r="G44" s="26">
        <v>98</v>
      </c>
      <c r="H44" s="26">
        <f t="shared" si="10"/>
        <v>66</v>
      </c>
      <c r="I44" s="26">
        <v>32</v>
      </c>
      <c r="J44" s="26"/>
      <c r="K44" s="38"/>
      <c r="L44" s="38"/>
      <c r="M44" s="26">
        <v>98</v>
      </c>
      <c r="N44" s="26"/>
      <c r="O44" s="90"/>
      <c r="P44" s="90"/>
      <c r="Q44" s="26"/>
      <c r="R44" s="26"/>
    </row>
    <row r="45" spans="1:18" ht="31.5" customHeight="1" x14ac:dyDescent="0.25">
      <c r="A45" s="26" t="s">
        <v>120</v>
      </c>
      <c r="B45" s="24" t="s">
        <v>121</v>
      </c>
      <c r="C45" s="14" t="s">
        <v>52</v>
      </c>
      <c r="D45" s="45">
        <f t="shared" si="8"/>
        <v>54</v>
      </c>
      <c r="E45" s="27">
        <v>2</v>
      </c>
      <c r="F45" s="45">
        <f t="shared" si="9"/>
        <v>18</v>
      </c>
      <c r="G45" s="26">
        <v>36</v>
      </c>
      <c r="H45" s="26">
        <f t="shared" si="10"/>
        <v>20</v>
      </c>
      <c r="I45" s="26">
        <v>16</v>
      </c>
      <c r="J45" s="26"/>
      <c r="K45" s="38"/>
      <c r="L45" s="38"/>
      <c r="M45" s="26">
        <v>36</v>
      </c>
      <c r="N45" s="26"/>
      <c r="O45" s="90"/>
      <c r="P45" s="90"/>
      <c r="Q45" s="26"/>
      <c r="R45" s="26"/>
    </row>
    <row r="46" spans="1:18" ht="30.75" customHeight="1" x14ac:dyDescent="0.25">
      <c r="A46" s="26" t="s">
        <v>122</v>
      </c>
      <c r="B46" s="37" t="s">
        <v>123</v>
      </c>
      <c r="C46" s="14" t="s">
        <v>52</v>
      </c>
      <c r="D46" s="45">
        <f t="shared" si="8"/>
        <v>54</v>
      </c>
      <c r="E46" s="27">
        <v>2</v>
      </c>
      <c r="F46" s="45">
        <f t="shared" si="9"/>
        <v>18</v>
      </c>
      <c r="G46" s="26">
        <v>36</v>
      </c>
      <c r="H46" s="26">
        <f t="shared" si="10"/>
        <v>20</v>
      </c>
      <c r="I46" s="26">
        <v>16</v>
      </c>
      <c r="J46" s="26"/>
      <c r="K46" s="38"/>
      <c r="L46" s="38"/>
      <c r="M46" s="26">
        <v>36</v>
      </c>
      <c r="N46" s="26"/>
      <c r="O46" s="90"/>
      <c r="P46" s="90"/>
      <c r="Q46" s="26"/>
      <c r="R46" s="26"/>
    </row>
    <row r="47" spans="1:18" ht="45.75" customHeight="1" x14ac:dyDescent="0.25">
      <c r="A47" s="26" t="s">
        <v>124</v>
      </c>
      <c r="B47" s="24" t="s">
        <v>125</v>
      </c>
      <c r="C47" s="14" t="s">
        <v>73</v>
      </c>
      <c r="D47" s="45">
        <f t="shared" si="8"/>
        <v>54</v>
      </c>
      <c r="E47" s="27">
        <v>2</v>
      </c>
      <c r="F47" s="45">
        <f t="shared" si="9"/>
        <v>18</v>
      </c>
      <c r="G47" s="26">
        <v>36</v>
      </c>
      <c r="H47" s="26">
        <f>G47-I47</f>
        <v>26</v>
      </c>
      <c r="I47" s="26">
        <v>10</v>
      </c>
      <c r="J47" s="26"/>
      <c r="K47" s="38"/>
      <c r="L47" s="38"/>
      <c r="M47" s="26"/>
      <c r="N47" s="26">
        <v>36</v>
      </c>
      <c r="O47" s="90"/>
      <c r="P47" s="90"/>
      <c r="Q47" s="26"/>
      <c r="R47" s="26"/>
    </row>
    <row r="48" spans="1:18" s="51" customFormat="1" ht="34.5" customHeight="1" x14ac:dyDescent="0.25">
      <c r="A48" s="26" t="s">
        <v>126</v>
      </c>
      <c r="B48" s="46" t="s">
        <v>127</v>
      </c>
      <c r="C48" s="47" t="s">
        <v>128</v>
      </c>
      <c r="D48" s="45">
        <f t="shared" si="8"/>
        <v>54</v>
      </c>
      <c r="E48" s="27">
        <v>2</v>
      </c>
      <c r="F48" s="45">
        <f t="shared" si="9"/>
        <v>18</v>
      </c>
      <c r="G48" s="26">
        <v>36</v>
      </c>
      <c r="H48" s="26">
        <f t="shared" si="10"/>
        <v>24</v>
      </c>
      <c r="I48" s="48">
        <v>12</v>
      </c>
      <c r="J48" s="49"/>
      <c r="K48" s="50"/>
      <c r="L48" s="50"/>
      <c r="M48" s="50"/>
      <c r="N48" s="50"/>
      <c r="O48" s="107"/>
      <c r="P48" s="108"/>
      <c r="Q48" s="26"/>
      <c r="R48" s="26">
        <v>36</v>
      </c>
    </row>
    <row r="49" spans="1:24" ht="36" customHeight="1" x14ac:dyDescent="0.25">
      <c r="A49" s="26" t="s">
        <v>129</v>
      </c>
      <c r="B49" s="24" t="s">
        <v>130</v>
      </c>
      <c r="C49" s="14" t="s">
        <v>52</v>
      </c>
      <c r="D49" s="45">
        <f t="shared" si="8"/>
        <v>54</v>
      </c>
      <c r="E49" s="27">
        <v>2</v>
      </c>
      <c r="F49" s="45">
        <f t="shared" si="9"/>
        <v>18</v>
      </c>
      <c r="G49" s="26">
        <v>36</v>
      </c>
      <c r="H49" s="26">
        <f t="shared" si="10"/>
        <v>22</v>
      </c>
      <c r="I49" s="26">
        <v>14</v>
      </c>
      <c r="J49" s="26"/>
      <c r="K49" s="38"/>
      <c r="L49" s="38"/>
      <c r="M49" s="26"/>
      <c r="N49" s="26"/>
      <c r="O49" s="90"/>
      <c r="P49" s="90"/>
      <c r="Q49" s="26"/>
      <c r="R49" s="26">
        <v>36</v>
      </c>
    </row>
    <row r="50" spans="1:24" s="7" customFormat="1" ht="42.75" customHeight="1" x14ac:dyDescent="0.25">
      <c r="A50" s="26" t="s">
        <v>131</v>
      </c>
      <c r="B50" s="30" t="s">
        <v>132</v>
      </c>
      <c r="C50" s="25" t="s">
        <v>133</v>
      </c>
      <c r="D50" s="45">
        <f t="shared" si="8"/>
        <v>81</v>
      </c>
      <c r="E50" s="27">
        <v>2</v>
      </c>
      <c r="F50" s="45">
        <f t="shared" si="9"/>
        <v>27</v>
      </c>
      <c r="G50" s="28">
        <v>54</v>
      </c>
      <c r="H50" s="26">
        <f t="shared" si="10"/>
        <v>14</v>
      </c>
      <c r="I50" s="28">
        <v>40</v>
      </c>
      <c r="J50" s="28"/>
      <c r="K50" s="28"/>
      <c r="L50" s="28"/>
      <c r="M50" s="28"/>
      <c r="N50" s="28"/>
      <c r="O50" s="105"/>
      <c r="P50" s="105"/>
      <c r="Q50" s="28">
        <v>54</v>
      </c>
      <c r="R50" s="28"/>
    </row>
    <row r="51" spans="1:24" s="7" customFormat="1" ht="24.75" customHeight="1" x14ac:dyDescent="0.25">
      <c r="A51" s="26" t="s">
        <v>134</v>
      </c>
      <c r="B51" s="30" t="s">
        <v>135</v>
      </c>
      <c r="C51" s="25" t="s">
        <v>73</v>
      </c>
      <c r="D51" s="45">
        <f t="shared" si="8"/>
        <v>54</v>
      </c>
      <c r="E51" s="27">
        <v>2</v>
      </c>
      <c r="F51" s="45">
        <f t="shared" si="9"/>
        <v>18</v>
      </c>
      <c r="G51" s="28">
        <v>36</v>
      </c>
      <c r="H51" s="26">
        <f t="shared" si="10"/>
        <v>22</v>
      </c>
      <c r="I51" s="28">
        <v>14</v>
      </c>
      <c r="J51" s="28"/>
      <c r="K51" s="28"/>
      <c r="L51" s="28"/>
      <c r="M51" s="28"/>
      <c r="N51" s="28"/>
      <c r="O51" s="105"/>
      <c r="P51" s="105"/>
      <c r="Q51" s="28"/>
      <c r="R51" s="28">
        <v>36</v>
      </c>
    </row>
    <row r="52" spans="1:24" s="7" customFormat="1" ht="15.75" x14ac:dyDescent="0.25">
      <c r="A52" s="26" t="s">
        <v>136</v>
      </c>
      <c r="B52" s="30" t="s">
        <v>137</v>
      </c>
      <c r="C52" s="25" t="s">
        <v>73</v>
      </c>
      <c r="D52" s="45">
        <f t="shared" si="8"/>
        <v>102</v>
      </c>
      <c r="E52" s="27">
        <v>3</v>
      </c>
      <c r="F52" s="45">
        <f t="shared" si="9"/>
        <v>34</v>
      </c>
      <c r="G52" s="28">
        <v>68</v>
      </c>
      <c r="H52" s="26">
        <f t="shared" si="10"/>
        <v>46</v>
      </c>
      <c r="I52" s="28">
        <v>22</v>
      </c>
      <c r="J52" s="28"/>
      <c r="K52" s="28"/>
      <c r="L52" s="28"/>
      <c r="M52" s="28"/>
      <c r="N52" s="28"/>
      <c r="O52" s="105">
        <v>68</v>
      </c>
      <c r="P52" s="105"/>
      <c r="Q52" s="28"/>
      <c r="R52" s="28"/>
    </row>
    <row r="53" spans="1:24" s="53" customFormat="1" ht="31.5" x14ac:dyDescent="0.25">
      <c r="A53" s="26" t="s">
        <v>138</v>
      </c>
      <c r="B53" s="24" t="s">
        <v>139</v>
      </c>
      <c r="C53" s="14" t="s">
        <v>52</v>
      </c>
      <c r="D53" s="45">
        <f t="shared" si="8"/>
        <v>111</v>
      </c>
      <c r="E53" s="27">
        <v>3</v>
      </c>
      <c r="F53" s="45">
        <f t="shared" si="9"/>
        <v>37</v>
      </c>
      <c r="G53" s="26">
        <v>74</v>
      </c>
      <c r="H53" s="26">
        <f t="shared" si="10"/>
        <v>66</v>
      </c>
      <c r="I53" s="26">
        <v>8</v>
      </c>
      <c r="J53" s="26"/>
      <c r="K53" s="52"/>
      <c r="L53" s="52"/>
      <c r="M53" s="26"/>
      <c r="N53" s="26"/>
      <c r="O53" s="90"/>
      <c r="P53" s="90"/>
      <c r="Q53" s="26">
        <v>74</v>
      </c>
      <c r="R53" s="26"/>
    </row>
    <row r="54" spans="1:24" s="7" customFormat="1" ht="32.25" customHeight="1" x14ac:dyDescent="0.25">
      <c r="A54" s="54" t="s">
        <v>140</v>
      </c>
      <c r="B54" s="55" t="s">
        <v>141</v>
      </c>
      <c r="C54" s="56" t="s">
        <v>73</v>
      </c>
      <c r="D54" s="45">
        <f t="shared" si="8"/>
        <v>138</v>
      </c>
      <c r="E54" s="27">
        <v>4</v>
      </c>
      <c r="F54" s="45">
        <f t="shared" si="9"/>
        <v>46</v>
      </c>
      <c r="G54" s="40">
        <v>92</v>
      </c>
      <c r="H54" s="26">
        <f t="shared" si="10"/>
        <v>20</v>
      </c>
      <c r="I54" s="28">
        <v>72</v>
      </c>
      <c r="J54" s="28"/>
      <c r="K54" s="28"/>
      <c r="L54" s="28"/>
      <c r="M54" s="28"/>
      <c r="N54" s="28"/>
      <c r="O54" s="105"/>
      <c r="P54" s="105"/>
      <c r="Q54" s="28">
        <v>92</v>
      </c>
      <c r="R54" s="28"/>
      <c r="X54" s="57"/>
    </row>
    <row r="55" spans="1:24" ht="18" customHeight="1" x14ac:dyDescent="0.25">
      <c r="A55" s="26" t="s">
        <v>142</v>
      </c>
      <c r="B55" s="24" t="s">
        <v>143</v>
      </c>
      <c r="C55" s="14" t="s">
        <v>73</v>
      </c>
      <c r="D55" s="45">
        <f t="shared" si="8"/>
        <v>54</v>
      </c>
      <c r="E55" s="27">
        <v>2</v>
      </c>
      <c r="F55" s="45">
        <f t="shared" si="9"/>
        <v>18</v>
      </c>
      <c r="G55" s="26">
        <v>36</v>
      </c>
      <c r="H55" s="26">
        <f t="shared" si="10"/>
        <v>26</v>
      </c>
      <c r="I55" s="26">
        <v>10</v>
      </c>
      <c r="J55" s="26"/>
      <c r="K55" s="38"/>
      <c r="L55" s="38"/>
      <c r="M55" s="26"/>
      <c r="N55" s="26"/>
      <c r="O55" s="90"/>
      <c r="P55" s="90"/>
      <c r="Q55" s="26"/>
      <c r="R55" s="26">
        <v>36</v>
      </c>
    </row>
    <row r="56" spans="1:24" ht="30.75" customHeight="1" x14ac:dyDescent="0.25">
      <c r="A56" s="26" t="s">
        <v>144</v>
      </c>
      <c r="B56" s="24" t="s">
        <v>145</v>
      </c>
      <c r="C56" s="14" t="s">
        <v>52</v>
      </c>
      <c r="D56" s="45">
        <f t="shared" si="8"/>
        <v>54</v>
      </c>
      <c r="E56" s="27">
        <v>2</v>
      </c>
      <c r="F56" s="45">
        <f t="shared" si="9"/>
        <v>18</v>
      </c>
      <c r="G56" s="26">
        <v>36</v>
      </c>
      <c r="H56" s="26">
        <f t="shared" si="10"/>
        <v>20</v>
      </c>
      <c r="I56" s="26">
        <v>16</v>
      </c>
      <c r="J56" s="26"/>
      <c r="K56" s="38"/>
      <c r="L56" s="38"/>
      <c r="M56" s="26">
        <v>36</v>
      </c>
      <c r="N56" s="26"/>
      <c r="O56" s="90"/>
      <c r="P56" s="90"/>
      <c r="Q56" s="26"/>
      <c r="R56" s="26"/>
    </row>
    <row r="57" spans="1:24" s="53" customFormat="1" ht="47.25" customHeight="1" x14ac:dyDescent="0.25">
      <c r="A57" s="33" t="s">
        <v>146</v>
      </c>
      <c r="B57" s="34" t="s">
        <v>147</v>
      </c>
      <c r="C57" s="33" t="s">
        <v>148</v>
      </c>
      <c r="D57" s="33">
        <f>D58+D62+D66+D70+D74+D78</f>
        <v>1941</v>
      </c>
      <c r="E57" s="33">
        <f t="shared" ref="E57:R57" si="11">E58+E62+E66+E70+E74+E78</f>
        <v>54.583333333333336</v>
      </c>
      <c r="F57" s="33">
        <f t="shared" si="11"/>
        <v>647</v>
      </c>
      <c r="G57" s="33">
        <f t="shared" si="11"/>
        <v>1294</v>
      </c>
      <c r="H57" s="33">
        <f t="shared" si="11"/>
        <v>794</v>
      </c>
      <c r="I57" s="33">
        <f t="shared" si="11"/>
        <v>460</v>
      </c>
      <c r="J57" s="33">
        <f t="shared" si="11"/>
        <v>40</v>
      </c>
      <c r="K57" s="33">
        <f t="shared" si="11"/>
        <v>0</v>
      </c>
      <c r="L57" s="33">
        <f t="shared" si="11"/>
        <v>0</v>
      </c>
      <c r="M57" s="33">
        <f t="shared" si="11"/>
        <v>58</v>
      </c>
      <c r="N57" s="33">
        <f t="shared" si="11"/>
        <v>456</v>
      </c>
      <c r="O57" s="104">
        <f t="shared" si="11"/>
        <v>316</v>
      </c>
      <c r="P57" s="104">
        <f t="shared" si="11"/>
        <v>224</v>
      </c>
      <c r="Q57" s="33">
        <f t="shared" si="11"/>
        <v>148</v>
      </c>
      <c r="R57" s="33">
        <f t="shared" si="11"/>
        <v>92</v>
      </c>
    </row>
    <row r="58" spans="1:24" ht="52.5" customHeight="1" x14ac:dyDescent="0.2">
      <c r="A58" s="33" t="s">
        <v>149</v>
      </c>
      <c r="B58" s="34" t="s">
        <v>150</v>
      </c>
      <c r="C58" s="21" t="s">
        <v>151</v>
      </c>
      <c r="D58" s="33">
        <f>D59</f>
        <v>750</v>
      </c>
      <c r="E58" s="33">
        <v>22</v>
      </c>
      <c r="F58" s="33">
        <f t="shared" ref="F58:R58" si="12">F59</f>
        <v>250</v>
      </c>
      <c r="G58" s="33">
        <f t="shared" si="12"/>
        <v>500</v>
      </c>
      <c r="H58" s="33">
        <f t="shared" si="12"/>
        <v>280</v>
      </c>
      <c r="I58" s="33">
        <f t="shared" si="12"/>
        <v>200</v>
      </c>
      <c r="J58" s="33">
        <f t="shared" si="12"/>
        <v>20</v>
      </c>
      <c r="K58" s="33">
        <f t="shared" si="12"/>
        <v>0</v>
      </c>
      <c r="L58" s="33">
        <f t="shared" si="12"/>
        <v>0</v>
      </c>
      <c r="M58" s="33">
        <f t="shared" si="12"/>
        <v>0</v>
      </c>
      <c r="N58" s="33">
        <f t="shared" si="12"/>
        <v>258</v>
      </c>
      <c r="O58" s="104">
        <f t="shared" si="12"/>
        <v>162</v>
      </c>
      <c r="P58" s="104">
        <f t="shared" si="12"/>
        <v>80</v>
      </c>
      <c r="Q58" s="33">
        <f t="shared" si="12"/>
        <v>0</v>
      </c>
      <c r="R58" s="33">
        <f t="shared" si="12"/>
        <v>0</v>
      </c>
    </row>
    <row r="59" spans="1:24" ht="45.75" customHeight="1" x14ac:dyDescent="0.25">
      <c r="A59" s="26" t="s">
        <v>152</v>
      </c>
      <c r="B59" s="24" t="s">
        <v>153</v>
      </c>
      <c r="C59" s="58" t="s">
        <v>154</v>
      </c>
      <c r="D59" s="26">
        <v>750</v>
      </c>
      <c r="E59" s="27"/>
      <c r="F59" s="26">
        <f>G59/2</f>
        <v>250</v>
      </c>
      <c r="G59" s="26">
        <v>500</v>
      </c>
      <c r="H59" s="59">
        <v>280</v>
      </c>
      <c r="I59" s="59">
        <v>200</v>
      </c>
      <c r="J59" s="59">
        <v>20</v>
      </c>
      <c r="K59" s="26"/>
      <c r="L59" s="26"/>
      <c r="M59" s="38"/>
      <c r="N59" s="26">
        <v>258</v>
      </c>
      <c r="O59" s="90">
        <v>162</v>
      </c>
      <c r="P59" s="90">
        <v>80</v>
      </c>
      <c r="Q59" s="38"/>
      <c r="R59" s="38"/>
    </row>
    <row r="60" spans="1:24" ht="22.5" customHeight="1" x14ac:dyDescent="0.25">
      <c r="A60" s="60" t="s">
        <v>155</v>
      </c>
      <c r="B60" s="24"/>
      <c r="C60" s="14" t="s">
        <v>73</v>
      </c>
      <c r="D60" s="26"/>
      <c r="E60" s="27">
        <v>11</v>
      </c>
      <c r="F60" s="26"/>
      <c r="G60" s="26">
        <v>468</v>
      </c>
      <c r="H60" s="26"/>
      <c r="I60" s="26"/>
      <c r="J60" s="26"/>
      <c r="K60" s="26"/>
      <c r="L60" s="26"/>
      <c r="M60" s="38"/>
      <c r="N60" s="38">
        <v>72</v>
      </c>
      <c r="O60" s="90">
        <v>144</v>
      </c>
      <c r="P60" s="90">
        <v>252</v>
      </c>
      <c r="Q60" s="38"/>
      <c r="R60" s="38"/>
    </row>
    <row r="61" spans="1:24" s="53" customFormat="1" ht="25.5" customHeight="1" x14ac:dyDescent="0.25">
      <c r="A61" s="60" t="s">
        <v>156</v>
      </c>
      <c r="B61" s="24"/>
      <c r="C61" s="14" t="s">
        <v>73</v>
      </c>
      <c r="D61" s="26"/>
      <c r="E61" s="27">
        <v>3</v>
      </c>
      <c r="F61" s="26"/>
      <c r="G61" s="26">
        <v>108</v>
      </c>
      <c r="H61" s="26"/>
      <c r="I61" s="26"/>
      <c r="J61" s="26"/>
      <c r="K61" s="26"/>
      <c r="L61" s="26"/>
      <c r="M61" s="52"/>
      <c r="N61" s="52"/>
      <c r="O61" s="90"/>
      <c r="P61" s="90">
        <v>108</v>
      </c>
      <c r="Q61" s="38"/>
      <c r="R61" s="38"/>
    </row>
    <row r="62" spans="1:24" ht="48.75" customHeight="1" x14ac:dyDescent="0.25">
      <c r="A62" s="61" t="s">
        <v>157</v>
      </c>
      <c r="B62" s="62" t="s">
        <v>158</v>
      </c>
      <c r="C62" s="58" t="s">
        <v>151</v>
      </c>
      <c r="D62" s="59">
        <f>D63</f>
        <v>384</v>
      </c>
      <c r="E62" s="27">
        <v>11</v>
      </c>
      <c r="F62" s="59">
        <f t="shared" ref="F62:R62" si="13">F63</f>
        <v>128</v>
      </c>
      <c r="G62" s="59">
        <f t="shared" si="13"/>
        <v>256</v>
      </c>
      <c r="H62" s="59">
        <f t="shared" si="13"/>
        <v>184</v>
      </c>
      <c r="I62" s="59">
        <f t="shared" si="13"/>
        <v>72</v>
      </c>
      <c r="J62" s="59">
        <f t="shared" si="13"/>
        <v>0</v>
      </c>
      <c r="K62" s="59">
        <f t="shared" si="13"/>
        <v>0</v>
      </c>
      <c r="L62" s="59">
        <f t="shared" si="13"/>
        <v>0</v>
      </c>
      <c r="M62" s="59">
        <f t="shared" si="13"/>
        <v>58</v>
      </c>
      <c r="N62" s="59">
        <f t="shared" si="13"/>
        <v>198</v>
      </c>
      <c r="O62" s="104">
        <f t="shared" si="13"/>
        <v>0</v>
      </c>
      <c r="P62" s="104">
        <f t="shared" si="13"/>
        <v>0</v>
      </c>
      <c r="Q62" s="59">
        <f t="shared" si="13"/>
        <v>0</v>
      </c>
      <c r="R62" s="59">
        <f t="shared" si="13"/>
        <v>0</v>
      </c>
    </row>
    <row r="63" spans="1:24" ht="37.5" customHeight="1" x14ac:dyDescent="0.25">
      <c r="A63" s="60" t="s">
        <v>159</v>
      </c>
      <c r="B63" s="24" t="s">
        <v>160</v>
      </c>
      <c r="C63" s="58" t="s">
        <v>161</v>
      </c>
      <c r="D63" s="26">
        <v>384</v>
      </c>
      <c r="E63" s="27"/>
      <c r="F63" s="26">
        <f>G63/2</f>
        <v>128</v>
      </c>
      <c r="G63" s="26">
        <v>256</v>
      </c>
      <c r="H63" s="59">
        <v>184</v>
      </c>
      <c r="I63" s="59">
        <v>72</v>
      </c>
      <c r="J63" s="26"/>
      <c r="K63" s="38"/>
      <c r="L63" s="38"/>
      <c r="M63" s="26">
        <v>58</v>
      </c>
      <c r="N63" s="26">
        <v>198</v>
      </c>
      <c r="O63" s="90"/>
      <c r="P63" s="90"/>
      <c r="Q63" s="38"/>
      <c r="R63" s="38"/>
    </row>
    <row r="64" spans="1:24" ht="24.75" customHeight="1" x14ac:dyDescent="0.25">
      <c r="A64" s="60" t="s">
        <v>162</v>
      </c>
      <c r="B64" s="24"/>
      <c r="C64" s="14" t="s">
        <v>73</v>
      </c>
      <c r="D64" s="26"/>
      <c r="E64" s="27">
        <v>2</v>
      </c>
      <c r="F64" s="26"/>
      <c r="G64" s="26">
        <v>72</v>
      </c>
      <c r="H64" s="26"/>
      <c r="I64" s="26"/>
      <c r="J64" s="26"/>
      <c r="K64" s="38"/>
      <c r="L64" s="38"/>
      <c r="M64" s="26"/>
      <c r="N64" s="26">
        <v>72</v>
      </c>
      <c r="O64" s="90"/>
      <c r="P64" s="90"/>
      <c r="Q64" s="38"/>
      <c r="R64" s="38"/>
    </row>
    <row r="65" spans="1:18" s="53" customFormat="1" ht="24" customHeight="1" x14ac:dyDescent="0.25">
      <c r="A65" s="60" t="s">
        <v>163</v>
      </c>
      <c r="B65" s="24"/>
      <c r="C65" s="14" t="s">
        <v>73</v>
      </c>
      <c r="D65" s="26"/>
      <c r="E65" s="27">
        <v>3</v>
      </c>
      <c r="F65" s="26"/>
      <c r="G65" s="26">
        <v>36</v>
      </c>
      <c r="H65" s="26"/>
      <c r="I65" s="26"/>
      <c r="J65" s="26"/>
      <c r="K65" s="52"/>
      <c r="L65" s="52"/>
      <c r="M65" s="26"/>
      <c r="N65" s="26">
        <v>36</v>
      </c>
      <c r="O65" s="90"/>
      <c r="P65" s="90"/>
      <c r="Q65" s="38"/>
      <c r="R65" s="38"/>
    </row>
    <row r="66" spans="1:18" ht="63" x14ac:dyDescent="0.2">
      <c r="A66" s="63" t="s">
        <v>164</v>
      </c>
      <c r="B66" s="64" t="s">
        <v>165</v>
      </c>
      <c r="C66" s="33" t="s">
        <v>151</v>
      </c>
      <c r="D66" s="33">
        <f>D67</f>
        <v>174</v>
      </c>
      <c r="E66" s="33">
        <v>4</v>
      </c>
      <c r="F66" s="33">
        <f t="shared" ref="F66:R66" si="14">F67</f>
        <v>58</v>
      </c>
      <c r="G66" s="33">
        <f t="shared" si="14"/>
        <v>116</v>
      </c>
      <c r="H66" s="33">
        <f t="shared" si="14"/>
        <v>74</v>
      </c>
      <c r="I66" s="33">
        <f t="shared" si="14"/>
        <v>42</v>
      </c>
      <c r="J66" s="33">
        <f t="shared" si="14"/>
        <v>0</v>
      </c>
      <c r="K66" s="33">
        <f t="shared" si="14"/>
        <v>0</v>
      </c>
      <c r="L66" s="33">
        <f t="shared" si="14"/>
        <v>0</v>
      </c>
      <c r="M66" s="33">
        <f t="shared" si="14"/>
        <v>0</v>
      </c>
      <c r="N66" s="33">
        <f t="shared" si="14"/>
        <v>0</v>
      </c>
      <c r="O66" s="104">
        <f t="shared" si="14"/>
        <v>0</v>
      </c>
      <c r="P66" s="104">
        <f t="shared" si="14"/>
        <v>34</v>
      </c>
      <c r="Q66" s="33">
        <f t="shared" si="14"/>
        <v>82</v>
      </c>
      <c r="R66" s="33">
        <f t="shared" si="14"/>
        <v>0</v>
      </c>
    </row>
    <row r="67" spans="1:18" ht="63" x14ac:dyDescent="0.25">
      <c r="A67" s="60" t="s">
        <v>166</v>
      </c>
      <c r="B67" s="24" t="s">
        <v>167</v>
      </c>
      <c r="C67" s="59" t="s">
        <v>52</v>
      </c>
      <c r="D67" s="26">
        <v>174</v>
      </c>
      <c r="E67" s="27"/>
      <c r="F67" s="26">
        <f>G67/2</f>
        <v>58</v>
      </c>
      <c r="G67" s="26">
        <v>116</v>
      </c>
      <c r="H67" s="59">
        <v>74</v>
      </c>
      <c r="I67" s="59">
        <v>42</v>
      </c>
      <c r="J67" s="26"/>
      <c r="K67" s="26"/>
      <c r="L67" s="26"/>
      <c r="M67" s="26"/>
      <c r="N67" s="26"/>
      <c r="O67" s="90"/>
      <c r="P67" s="90">
        <v>34</v>
      </c>
      <c r="Q67" s="26">
        <v>82</v>
      </c>
      <c r="R67" s="38"/>
    </row>
    <row r="68" spans="1:18" ht="21.75" customHeight="1" x14ac:dyDescent="0.25">
      <c r="A68" s="60" t="s">
        <v>168</v>
      </c>
      <c r="B68" s="24"/>
      <c r="C68" s="14" t="s">
        <v>73</v>
      </c>
      <c r="D68" s="26"/>
      <c r="E68" s="27">
        <v>5</v>
      </c>
      <c r="F68" s="26"/>
      <c r="G68" s="26">
        <v>108</v>
      </c>
      <c r="H68" s="26"/>
      <c r="I68" s="26"/>
      <c r="J68" s="26"/>
      <c r="K68" s="26"/>
      <c r="L68" s="26"/>
      <c r="M68" s="26"/>
      <c r="N68" s="26"/>
      <c r="O68" s="90"/>
      <c r="P68" s="90"/>
      <c r="Q68" s="54">
        <v>108</v>
      </c>
      <c r="R68" s="38"/>
    </row>
    <row r="69" spans="1:18" s="53" customFormat="1" ht="27" customHeight="1" x14ac:dyDescent="0.25">
      <c r="A69" s="60" t="s">
        <v>169</v>
      </c>
      <c r="B69" s="24"/>
      <c r="C69" s="14" t="s">
        <v>73</v>
      </c>
      <c r="D69" s="26"/>
      <c r="E69" s="27">
        <v>2</v>
      </c>
      <c r="F69" s="26"/>
      <c r="G69" s="26">
        <v>36</v>
      </c>
      <c r="H69" s="26"/>
      <c r="I69" s="26"/>
      <c r="J69" s="26"/>
      <c r="K69" s="26"/>
      <c r="L69" s="26"/>
      <c r="M69" s="26"/>
      <c r="N69" s="26"/>
      <c r="O69" s="90"/>
      <c r="P69" s="90"/>
      <c r="Q69" s="54">
        <v>36</v>
      </c>
      <c r="R69" s="38"/>
    </row>
    <row r="70" spans="1:18" ht="47.25" x14ac:dyDescent="0.2">
      <c r="A70" s="63" t="s">
        <v>170</v>
      </c>
      <c r="B70" s="64" t="s">
        <v>171</v>
      </c>
      <c r="C70" s="33" t="s">
        <v>151</v>
      </c>
      <c r="D70" s="33">
        <f>D71</f>
        <v>237</v>
      </c>
      <c r="E70" s="86">
        <f>D70/36</f>
        <v>6.583333333333333</v>
      </c>
      <c r="F70" s="33">
        <f t="shared" ref="F70:R70" si="15">F71</f>
        <v>79</v>
      </c>
      <c r="G70" s="33">
        <f t="shared" si="15"/>
        <v>158</v>
      </c>
      <c r="H70" s="33">
        <f t="shared" si="15"/>
        <v>78</v>
      </c>
      <c r="I70" s="33">
        <f t="shared" si="15"/>
        <v>60</v>
      </c>
      <c r="J70" s="33">
        <f t="shared" si="15"/>
        <v>20</v>
      </c>
      <c r="K70" s="33">
        <f t="shared" si="15"/>
        <v>0</v>
      </c>
      <c r="L70" s="33">
        <f t="shared" si="15"/>
        <v>0</v>
      </c>
      <c r="M70" s="33">
        <f t="shared" si="15"/>
        <v>0</v>
      </c>
      <c r="N70" s="33">
        <f t="shared" si="15"/>
        <v>0</v>
      </c>
      <c r="O70" s="104">
        <f t="shared" si="15"/>
        <v>0</v>
      </c>
      <c r="P70" s="104">
        <f t="shared" si="15"/>
        <v>0</v>
      </c>
      <c r="Q70" s="33">
        <f t="shared" si="15"/>
        <v>66</v>
      </c>
      <c r="R70" s="33">
        <f t="shared" si="15"/>
        <v>92</v>
      </c>
    </row>
    <row r="71" spans="1:18" ht="45.75" customHeight="1" x14ac:dyDescent="0.25">
      <c r="A71" s="60" t="s">
        <v>172</v>
      </c>
      <c r="B71" s="24" t="s">
        <v>173</v>
      </c>
      <c r="C71" s="59" t="s">
        <v>52</v>
      </c>
      <c r="D71" s="26">
        <v>237</v>
      </c>
      <c r="E71" s="87">
        <f>D71/36</f>
        <v>6.583333333333333</v>
      </c>
      <c r="F71" s="26">
        <f>G71/2</f>
        <v>79</v>
      </c>
      <c r="G71" s="26">
        <v>158</v>
      </c>
      <c r="H71" s="59">
        <v>78</v>
      </c>
      <c r="I71" s="59">
        <v>60</v>
      </c>
      <c r="J71" s="59">
        <v>20</v>
      </c>
      <c r="K71" s="26"/>
      <c r="L71" s="26"/>
      <c r="M71" s="26"/>
      <c r="N71" s="26"/>
      <c r="O71" s="90"/>
      <c r="P71" s="90"/>
      <c r="Q71" s="65">
        <v>66</v>
      </c>
      <c r="R71" s="26">
        <v>92</v>
      </c>
    </row>
    <row r="72" spans="1:18" ht="21.75" customHeight="1" x14ac:dyDescent="0.25">
      <c r="A72" s="60" t="s">
        <v>174</v>
      </c>
      <c r="B72" s="24"/>
      <c r="C72" s="14" t="s">
        <v>73</v>
      </c>
      <c r="D72" s="26"/>
      <c r="E72" s="27">
        <v>2</v>
      </c>
      <c r="F72" s="26"/>
      <c r="G72" s="26">
        <v>36</v>
      </c>
      <c r="H72" s="26"/>
      <c r="I72" s="26"/>
      <c r="J72" s="26"/>
      <c r="K72" s="26"/>
      <c r="L72" s="26"/>
      <c r="M72" s="26"/>
      <c r="N72" s="26"/>
      <c r="O72" s="90"/>
      <c r="P72" s="90"/>
      <c r="Q72" s="65"/>
      <c r="R72" s="38">
        <v>36</v>
      </c>
    </row>
    <row r="73" spans="1:18" ht="30" customHeight="1" x14ac:dyDescent="0.25">
      <c r="A73" s="26" t="s">
        <v>175</v>
      </c>
      <c r="B73" s="24"/>
      <c r="C73" s="14" t="s">
        <v>73</v>
      </c>
      <c r="D73" s="26"/>
      <c r="E73" s="27">
        <v>3</v>
      </c>
      <c r="F73" s="26"/>
      <c r="G73" s="26">
        <v>72</v>
      </c>
      <c r="H73" s="26"/>
      <c r="I73" s="26"/>
      <c r="J73" s="26"/>
      <c r="K73" s="26"/>
      <c r="L73" s="26"/>
      <c r="M73" s="26"/>
      <c r="N73" s="26"/>
      <c r="O73" s="90"/>
      <c r="P73" s="90"/>
      <c r="Q73" s="65"/>
      <c r="R73" s="38">
        <v>72</v>
      </c>
    </row>
    <row r="74" spans="1:18" ht="63" x14ac:dyDescent="0.25">
      <c r="A74" s="33" t="s">
        <v>176</v>
      </c>
      <c r="B74" s="34" t="s">
        <v>177</v>
      </c>
      <c r="C74" s="33" t="s">
        <v>151</v>
      </c>
      <c r="D74" s="33">
        <f>D75</f>
        <v>165</v>
      </c>
      <c r="E74" s="19">
        <v>5</v>
      </c>
      <c r="F74" s="33">
        <f t="shared" ref="F74:R74" si="16">F75</f>
        <v>55</v>
      </c>
      <c r="G74" s="33">
        <f t="shared" si="16"/>
        <v>110</v>
      </c>
      <c r="H74" s="33">
        <f t="shared" si="16"/>
        <v>78</v>
      </c>
      <c r="I74" s="33">
        <f t="shared" si="16"/>
        <v>32</v>
      </c>
      <c r="J74" s="33">
        <f t="shared" si="16"/>
        <v>0</v>
      </c>
      <c r="K74" s="33">
        <f t="shared" si="16"/>
        <v>0</v>
      </c>
      <c r="L74" s="33">
        <f t="shared" si="16"/>
        <v>0</v>
      </c>
      <c r="M74" s="33">
        <f t="shared" si="16"/>
        <v>0</v>
      </c>
      <c r="N74" s="33">
        <f t="shared" si="16"/>
        <v>0</v>
      </c>
      <c r="O74" s="104">
        <f t="shared" si="16"/>
        <v>0</v>
      </c>
      <c r="P74" s="104">
        <f t="shared" si="16"/>
        <v>110</v>
      </c>
      <c r="Q74" s="33">
        <f t="shared" si="16"/>
        <v>0</v>
      </c>
      <c r="R74" s="33">
        <f t="shared" si="16"/>
        <v>0</v>
      </c>
    </row>
    <row r="75" spans="1:18" s="94" customFormat="1" ht="25.5" customHeight="1" x14ac:dyDescent="0.25">
      <c r="A75" s="88" t="s">
        <v>178</v>
      </c>
      <c r="B75" s="89" t="s">
        <v>179</v>
      </c>
      <c r="C75" s="90" t="s">
        <v>52</v>
      </c>
      <c r="D75" s="90">
        <v>165</v>
      </c>
      <c r="E75" s="91"/>
      <c r="F75" s="90">
        <f>G75/2</f>
        <v>55</v>
      </c>
      <c r="G75" s="90">
        <v>110</v>
      </c>
      <c r="H75" s="92">
        <v>78</v>
      </c>
      <c r="I75" s="90">
        <v>32</v>
      </c>
      <c r="J75" s="90"/>
      <c r="K75" s="90"/>
      <c r="L75" s="90"/>
      <c r="M75" s="90"/>
      <c r="N75" s="90"/>
      <c r="O75" s="90"/>
      <c r="P75" s="90">
        <v>110</v>
      </c>
      <c r="Q75" s="93"/>
      <c r="R75" s="93"/>
    </row>
    <row r="76" spans="1:18" s="94" customFormat="1" ht="24.75" customHeight="1" x14ac:dyDescent="0.25">
      <c r="A76" s="95" t="s">
        <v>180</v>
      </c>
      <c r="B76" s="92"/>
      <c r="C76" s="96" t="s">
        <v>73</v>
      </c>
      <c r="D76" s="90"/>
      <c r="E76" s="91">
        <v>3</v>
      </c>
      <c r="F76" s="90"/>
      <c r="G76" s="90">
        <v>72</v>
      </c>
      <c r="H76" s="92"/>
      <c r="I76" s="90"/>
      <c r="J76" s="90"/>
      <c r="K76" s="90"/>
      <c r="L76" s="90"/>
      <c r="M76" s="90"/>
      <c r="N76" s="90"/>
      <c r="O76" s="90"/>
      <c r="P76" s="90">
        <v>72</v>
      </c>
      <c r="Q76" s="93"/>
      <c r="R76" s="93"/>
    </row>
    <row r="77" spans="1:18" s="94" customFormat="1" ht="24" customHeight="1" x14ac:dyDescent="0.25">
      <c r="A77" s="95" t="s">
        <v>181</v>
      </c>
      <c r="B77" s="92"/>
      <c r="C77" s="96" t="s">
        <v>73</v>
      </c>
      <c r="D77" s="90"/>
      <c r="E77" s="91"/>
      <c r="F77" s="90"/>
      <c r="G77" s="90">
        <v>36</v>
      </c>
      <c r="H77" s="92"/>
      <c r="I77" s="90"/>
      <c r="J77" s="90"/>
      <c r="K77" s="90"/>
      <c r="L77" s="90"/>
      <c r="M77" s="90"/>
      <c r="N77" s="90"/>
      <c r="O77" s="90"/>
      <c r="P77" s="90">
        <v>36</v>
      </c>
      <c r="Q77" s="93"/>
      <c r="R77" s="93"/>
    </row>
    <row r="78" spans="1:18" ht="48.75" customHeight="1" x14ac:dyDescent="0.2">
      <c r="A78" s="33" t="s">
        <v>182</v>
      </c>
      <c r="B78" s="64" t="s">
        <v>183</v>
      </c>
      <c r="C78" s="33" t="s">
        <v>151</v>
      </c>
      <c r="D78" s="33">
        <f>SUM(D79:D81)</f>
        <v>231</v>
      </c>
      <c r="E78" s="33">
        <v>6</v>
      </c>
      <c r="F78" s="33">
        <f t="shared" ref="F78:R78" si="17">SUM(F79:F81)</f>
        <v>77</v>
      </c>
      <c r="G78" s="33">
        <f t="shared" si="17"/>
        <v>154</v>
      </c>
      <c r="H78" s="33">
        <f t="shared" si="17"/>
        <v>100</v>
      </c>
      <c r="I78" s="33">
        <f t="shared" si="17"/>
        <v>54</v>
      </c>
      <c r="J78" s="33">
        <f t="shared" si="17"/>
        <v>0</v>
      </c>
      <c r="K78" s="33">
        <f t="shared" si="17"/>
        <v>0</v>
      </c>
      <c r="L78" s="33">
        <f t="shared" si="17"/>
        <v>0</v>
      </c>
      <c r="M78" s="33">
        <f t="shared" si="17"/>
        <v>0</v>
      </c>
      <c r="N78" s="33">
        <f t="shared" si="17"/>
        <v>0</v>
      </c>
      <c r="O78" s="104">
        <f t="shared" si="17"/>
        <v>154</v>
      </c>
      <c r="P78" s="104">
        <f t="shared" si="17"/>
        <v>0</v>
      </c>
      <c r="Q78" s="33">
        <f t="shared" si="17"/>
        <v>0</v>
      </c>
      <c r="R78" s="33">
        <f t="shared" si="17"/>
        <v>0</v>
      </c>
    </row>
    <row r="79" spans="1:18" ht="57" customHeight="1" x14ac:dyDescent="0.25">
      <c r="A79" s="37" t="s">
        <v>184</v>
      </c>
      <c r="B79" s="24" t="s">
        <v>185</v>
      </c>
      <c r="C79" s="132" t="s">
        <v>73</v>
      </c>
      <c r="D79" s="26">
        <f>F79+G79</f>
        <v>123</v>
      </c>
      <c r="E79" s="27"/>
      <c r="F79" s="26">
        <f>G79/2</f>
        <v>41</v>
      </c>
      <c r="G79" s="26">
        <v>82</v>
      </c>
      <c r="H79" s="24">
        <f>G79-I79</f>
        <v>58</v>
      </c>
      <c r="I79" s="26">
        <v>24</v>
      </c>
      <c r="J79" s="26"/>
      <c r="K79" s="26"/>
      <c r="L79" s="26"/>
      <c r="M79" s="26"/>
      <c r="N79" s="26"/>
      <c r="O79" s="90">
        <v>82</v>
      </c>
      <c r="P79" s="90"/>
      <c r="Q79" s="38"/>
      <c r="R79" s="38"/>
    </row>
    <row r="80" spans="1:18" ht="45.75" customHeight="1" x14ac:dyDescent="0.25">
      <c r="A80" s="37" t="s">
        <v>186</v>
      </c>
      <c r="B80" s="24" t="s">
        <v>187</v>
      </c>
      <c r="C80" s="134"/>
      <c r="D80" s="26">
        <f>F80+G80</f>
        <v>54</v>
      </c>
      <c r="E80" s="27"/>
      <c r="F80" s="26">
        <f>G80/2</f>
        <v>18</v>
      </c>
      <c r="G80" s="26">
        <v>36</v>
      </c>
      <c r="H80" s="24">
        <f>G80-I80</f>
        <v>24</v>
      </c>
      <c r="I80" s="26">
        <v>12</v>
      </c>
      <c r="J80" s="26"/>
      <c r="K80" s="26"/>
      <c r="L80" s="26"/>
      <c r="M80" s="26"/>
      <c r="N80" s="26"/>
      <c r="O80" s="90">
        <v>36</v>
      </c>
      <c r="P80" s="90"/>
      <c r="Q80" s="38"/>
      <c r="R80" s="38"/>
    </row>
    <row r="81" spans="1:18" ht="47.25" x14ac:dyDescent="0.25">
      <c r="A81" s="37" t="s">
        <v>188</v>
      </c>
      <c r="B81" s="24" t="s">
        <v>189</v>
      </c>
      <c r="C81" s="133"/>
      <c r="D81" s="26">
        <f>F81+G81</f>
        <v>54</v>
      </c>
      <c r="E81" s="27"/>
      <c r="F81" s="26">
        <f>G81/2</f>
        <v>18</v>
      </c>
      <c r="G81" s="26">
        <v>36</v>
      </c>
      <c r="H81" s="24">
        <f>G81-I81</f>
        <v>18</v>
      </c>
      <c r="I81" s="26">
        <v>18</v>
      </c>
      <c r="J81" s="26"/>
      <c r="K81" s="26"/>
      <c r="L81" s="26"/>
      <c r="M81" s="26"/>
      <c r="N81" s="26"/>
      <c r="O81" s="90">
        <v>36</v>
      </c>
      <c r="P81" s="90"/>
      <c r="Q81" s="38"/>
      <c r="R81" s="38"/>
    </row>
    <row r="82" spans="1:18" ht="43.5" customHeight="1" x14ac:dyDescent="0.25">
      <c r="A82" s="37" t="s">
        <v>190</v>
      </c>
      <c r="B82" s="24"/>
      <c r="C82" s="26" t="s">
        <v>73</v>
      </c>
      <c r="D82" s="26"/>
      <c r="E82" s="27">
        <v>6</v>
      </c>
      <c r="F82" s="26"/>
      <c r="G82" s="26">
        <v>144</v>
      </c>
      <c r="H82" s="24"/>
      <c r="I82" s="26"/>
      <c r="J82" s="26"/>
      <c r="K82" s="26"/>
      <c r="L82" s="26"/>
      <c r="M82" s="26"/>
      <c r="N82" s="26"/>
      <c r="O82" s="90"/>
      <c r="P82" s="90">
        <v>144</v>
      </c>
      <c r="Q82" s="38"/>
      <c r="R82" s="38"/>
    </row>
    <row r="83" spans="1:18" ht="28.5" customHeight="1" x14ac:dyDescent="0.2">
      <c r="A83" s="142" t="s">
        <v>191</v>
      </c>
      <c r="B83" s="143"/>
      <c r="C83" s="66" t="s">
        <v>192</v>
      </c>
      <c r="D83" s="66">
        <f>D14+D29+D36+D39</f>
        <v>6210</v>
      </c>
      <c r="E83" s="66">
        <f>E14+E29+E36+E39+E60+E61+E64+E65+E68+E69+E72+E73+E76+E82</f>
        <v>220.58333333333334</v>
      </c>
      <c r="F83" s="66">
        <f>F14+F29+F36+F39</f>
        <v>2070</v>
      </c>
      <c r="G83" s="66">
        <f>G14+G29+G36+G39</f>
        <v>4140</v>
      </c>
      <c r="H83" s="66">
        <f>H14+H29+H36+H39</f>
        <v>2325</v>
      </c>
      <c r="I83" s="66">
        <f>I14+I29+I36+I39</f>
        <v>1775</v>
      </c>
      <c r="J83" s="66">
        <f>J14+J29+J36+J39</f>
        <v>40</v>
      </c>
      <c r="K83" s="66">
        <f>K15+K25+K29+K36+K39</f>
        <v>576</v>
      </c>
      <c r="L83" s="66">
        <f t="shared" ref="L83:R83" si="18">L15+L25+L29+L36+L39</f>
        <v>828</v>
      </c>
      <c r="M83" s="66">
        <f t="shared" si="18"/>
        <v>576</v>
      </c>
      <c r="N83" s="66">
        <f t="shared" si="18"/>
        <v>648</v>
      </c>
      <c r="O83" s="104">
        <f t="shared" si="18"/>
        <v>432</v>
      </c>
      <c r="P83" s="104">
        <f t="shared" si="18"/>
        <v>252</v>
      </c>
      <c r="Q83" s="66">
        <f>Q15+Q25+Q29+Q36+Q39</f>
        <v>468</v>
      </c>
      <c r="R83" s="66">
        <f t="shared" si="18"/>
        <v>360</v>
      </c>
    </row>
    <row r="84" spans="1:18" ht="15.75" customHeight="1" x14ac:dyDescent="0.2">
      <c r="A84" s="67" t="s">
        <v>193</v>
      </c>
      <c r="B84" s="68"/>
      <c r="C84" s="68"/>
      <c r="D84" s="68"/>
      <c r="E84" s="69"/>
      <c r="F84" s="70"/>
      <c r="G84" s="144" t="s">
        <v>194</v>
      </c>
      <c r="H84" s="122" t="s">
        <v>195</v>
      </c>
      <c r="I84" s="122"/>
      <c r="J84" s="123"/>
      <c r="K84" s="132">
        <f>COUNT(K16:K24,K26:K28,K30:K35,K37:K38,K41:K56,K59,K63,K67,K71,K75,K79)</f>
        <v>11</v>
      </c>
      <c r="L84" s="132">
        <f t="shared" ref="L84:R84" si="19">COUNT(L16:L24,L26:L28,L30:L35,L37:L38,L41:L56,L59,L63,L67,L71,L75,L79)</f>
        <v>12</v>
      </c>
      <c r="M84" s="132">
        <f t="shared" si="19"/>
        <v>11</v>
      </c>
      <c r="N84" s="132">
        <f t="shared" si="19"/>
        <v>7</v>
      </c>
      <c r="O84" s="130">
        <f t="shared" si="19"/>
        <v>5</v>
      </c>
      <c r="P84" s="130">
        <f t="shared" si="19"/>
        <v>5</v>
      </c>
      <c r="Q84" s="132">
        <f t="shared" si="19"/>
        <v>8</v>
      </c>
      <c r="R84" s="132">
        <f t="shared" si="19"/>
        <v>9</v>
      </c>
    </row>
    <row r="85" spans="1:18" ht="24.75" customHeight="1" x14ac:dyDescent="0.2">
      <c r="A85" s="71"/>
      <c r="B85" s="69"/>
      <c r="C85" s="69"/>
      <c r="D85" s="69"/>
      <c r="E85" s="69"/>
      <c r="F85" s="72"/>
      <c r="G85" s="145"/>
      <c r="H85" s="124"/>
      <c r="I85" s="124"/>
      <c r="J85" s="125"/>
      <c r="K85" s="133"/>
      <c r="L85" s="133"/>
      <c r="M85" s="133"/>
      <c r="N85" s="133"/>
      <c r="O85" s="131"/>
      <c r="P85" s="131"/>
      <c r="Q85" s="133"/>
      <c r="R85" s="133"/>
    </row>
    <row r="86" spans="1:18" ht="24.75" customHeight="1" x14ac:dyDescent="0.2">
      <c r="A86" s="71" t="s">
        <v>196</v>
      </c>
      <c r="B86" s="69"/>
      <c r="C86" s="69"/>
      <c r="D86" s="69"/>
      <c r="E86" s="69"/>
      <c r="F86" s="72"/>
      <c r="G86" s="145"/>
      <c r="H86" s="147" t="s">
        <v>197</v>
      </c>
      <c r="I86" s="147"/>
      <c r="J86" s="148"/>
      <c r="K86" s="73">
        <f>K83/2</f>
        <v>288</v>
      </c>
      <c r="L86" s="73">
        <f t="shared" ref="L86:R86" si="20">L83/2</f>
        <v>414</v>
      </c>
      <c r="M86" s="73">
        <f t="shared" si="20"/>
        <v>288</v>
      </c>
      <c r="N86" s="73">
        <f t="shared" si="20"/>
        <v>324</v>
      </c>
      <c r="O86" s="109">
        <f t="shared" si="20"/>
        <v>216</v>
      </c>
      <c r="P86" s="109">
        <f t="shared" si="20"/>
        <v>126</v>
      </c>
      <c r="Q86" s="73">
        <f t="shared" si="20"/>
        <v>234</v>
      </c>
      <c r="R86" s="73">
        <f t="shared" si="20"/>
        <v>180</v>
      </c>
    </row>
    <row r="87" spans="1:18" ht="27" customHeight="1" x14ac:dyDescent="0.2">
      <c r="A87" s="71" t="s">
        <v>198</v>
      </c>
      <c r="B87" s="69"/>
      <c r="C87" s="69"/>
      <c r="D87" s="69"/>
      <c r="E87" s="69"/>
      <c r="F87" s="72"/>
      <c r="G87" s="145"/>
      <c r="H87" s="74" t="s">
        <v>199</v>
      </c>
      <c r="I87" s="74"/>
      <c r="J87" s="75"/>
      <c r="K87" s="76">
        <f>(K60+K64+K68+K72+K76+K82)/36</f>
        <v>0</v>
      </c>
      <c r="L87" s="76">
        <f t="shared" ref="L87:M87" si="21">(L60+L64+L68+L72+L76+L82)/36</f>
        <v>0</v>
      </c>
      <c r="M87" s="76">
        <f t="shared" si="21"/>
        <v>0</v>
      </c>
      <c r="N87" s="76">
        <f>(N60+N64+N68+N72+N76+N82)</f>
        <v>144</v>
      </c>
      <c r="O87" s="110">
        <f>(O60+O64+O68+O72+O76+O82)</f>
        <v>144</v>
      </c>
      <c r="P87" s="110">
        <f>(P60+P64+P68+P72+P76+P82)</f>
        <v>468</v>
      </c>
      <c r="Q87" s="76">
        <f>(Q60+Q64+Q68+Q72+Q76+Q82)</f>
        <v>108</v>
      </c>
      <c r="R87" s="76">
        <f>(R60+R64+R68+R72+R76+R82)</f>
        <v>36</v>
      </c>
    </row>
    <row r="88" spans="1:18" ht="15.75" x14ac:dyDescent="0.2">
      <c r="A88" s="71" t="s">
        <v>200</v>
      </c>
      <c r="B88" s="69"/>
      <c r="C88" s="69"/>
      <c r="D88" s="69"/>
      <c r="E88" s="69"/>
      <c r="F88" s="72"/>
      <c r="G88" s="145"/>
      <c r="H88" s="153" t="s">
        <v>201</v>
      </c>
      <c r="I88" s="153"/>
      <c r="J88" s="154"/>
      <c r="K88" s="126">
        <f>(K61+K65+K69+K73+K77)/36</f>
        <v>0</v>
      </c>
      <c r="L88" s="126">
        <f t="shared" ref="L88:M88" si="22">(L61+L65+L69+L73+L77)/36</f>
        <v>0</v>
      </c>
      <c r="M88" s="126">
        <f t="shared" si="22"/>
        <v>0</v>
      </c>
      <c r="N88" s="126">
        <f>(N61+N65+N69+N73+N77)</f>
        <v>36</v>
      </c>
      <c r="O88" s="128">
        <f>(O61+O65+O69+O73+O77)</f>
        <v>0</v>
      </c>
      <c r="P88" s="128">
        <f>(P61+P65+P69+P73+P77)</f>
        <v>144</v>
      </c>
      <c r="Q88" s="126">
        <f>(Q61+Q65+Q69+Q73+Q77)</f>
        <v>36</v>
      </c>
      <c r="R88" s="126">
        <f>(R61+R65+R69+R73+R77)</f>
        <v>72</v>
      </c>
    </row>
    <row r="89" spans="1:18" ht="24" customHeight="1" x14ac:dyDescent="0.25">
      <c r="A89" s="77"/>
      <c r="B89" s="4"/>
      <c r="C89" s="4"/>
      <c r="D89" s="4"/>
      <c r="E89" s="4"/>
      <c r="F89" s="72"/>
      <c r="G89" s="145"/>
      <c r="H89" s="155"/>
      <c r="I89" s="155"/>
      <c r="J89" s="156"/>
      <c r="K89" s="127"/>
      <c r="L89" s="127"/>
      <c r="M89" s="127"/>
      <c r="N89" s="127"/>
      <c r="O89" s="129"/>
      <c r="P89" s="129"/>
      <c r="Q89" s="127"/>
      <c r="R89" s="127"/>
    </row>
    <row r="90" spans="1:18" ht="24" customHeight="1" thickBot="1" x14ac:dyDescent="0.3">
      <c r="A90" s="4"/>
      <c r="B90" s="69"/>
      <c r="C90" s="69"/>
      <c r="D90" s="69"/>
      <c r="E90" s="69"/>
      <c r="F90" s="72"/>
      <c r="G90" s="145"/>
      <c r="H90" s="149" t="s">
        <v>202</v>
      </c>
      <c r="I90" s="149"/>
      <c r="J90" s="150"/>
      <c r="K90" s="78"/>
      <c r="L90" s="78"/>
      <c r="M90" s="78"/>
      <c r="N90" s="78"/>
      <c r="O90" s="111"/>
      <c r="P90" s="111"/>
      <c r="Q90" s="78"/>
      <c r="R90" s="78">
        <v>144</v>
      </c>
    </row>
    <row r="91" spans="1:18" ht="24" customHeight="1" thickBot="1" x14ac:dyDescent="0.3">
      <c r="A91" s="4"/>
      <c r="B91" s="69"/>
      <c r="C91" s="69"/>
      <c r="D91" s="69"/>
      <c r="E91" s="69"/>
      <c r="F91" s="72"/>
      <c r="G91" s="145"/>
      <c r="H91" s="151">
        <f>SUM(K91:R91)</f>
        <v>3402</v>
      </c>
      <c r="I91" s="151"/>
      <c r="J91" s="152"/>
      <c r="K91" s="79">
        <f>SUM(K85:K90)</f>
        <v>288</v>
      </c>
      <c r="L91" s="79">
        <f t="shared" ref="L91:R91" si="23">SUM(L85:L90)</f>
        <v>414</v>
      </c>
      <c r="M91" s="79">
        <f t="shared" si="23"/>
        <v>288</v>
      </c>
      <c r="N91" s="79">
        <f t="shared" si="23"/>
        <v>504</v>
      </c>
      <c r="O91" s="112">
        <f t="shared" si="23"/>
        <v>360</v>
      </c>
      <c r="P91" s="112">
        <f t="shared" si="23"/>
        <v>738</v>
      </c>
      <c r="Q91" s="79">
        <f t="shared" si="23"/>
        <v>378</v>
      </c>
      <c r="R91" s="80">
        <f t="shared" si="23"/>
        <v>432</v>
      </c>
    </row>
    <row r="92" spans="1:18" ht="15.75" x14ac:dyDescent="0.2">
      <c r="F92" s="81"/>
      <c r="G92" s="145"/>
      <c r="H92" s="122" t="s">
        <v>203</v>
      </c>
      <c r="I92" s="122"/>
      <c r="J92" s="123"/>
      <c r="K92" s="114">
        <v>2</v>
      </c>
      <c r="L92" s="114">
        <v>2</v>
      </c>
      <c r="M92" s="114">
        <v>6</v>
      </c>
      <c r="N92" s="114">
        <v>1</v>
      </c>
      <c r="O92" s="119">
        <v>0</v>
      </c>
      <c r="P92" s="119">
        <v>2</v>
      </c>
      <c r="Q92" s="114">
        <v>2</v>
      </c>
      <c r="R92" s="114">
        <v>2</v>
      </c>
    </row>
    <row r="93" spans="1:18" ht="15.75" x14ac:dyDescent="0.2">
      <c r="F93" s="81"/>
      <c r="G93" s="145"/>
      <c r="H93" s="124"/>
      <c r="I93" s="124"/>
      <c r="J93" s="125"/>
      <c r="K93" s="114"/>
      <c r="L93" s="114"/>
      <c r="M93" s="114"/>
      <c r="N93" s="114"/>
      <c r="O93" s="119"/>
      <c r="P93" s="119"/>
      <c r="Q93" s="114"/>
      <c r="R93" s="114"/>
    </row>
    <row r="94" spans="1:18" ht="15.75" x14ac:dyDescent="0.2">
      <c r="F94" s="81"/>
      <c r="G94" s="145"/>
      <c r="H94" s="122" t="s">
        <v>204</v>
      </c>
      <c r="I94" s="122"/>
      <c r="J94" s="123"/>
      <c r="K94" s="114">
        <v>2</v>
      </c>
      <c r="L94" s="114">
        <v>7</v>
      </c>
      <c r="M94" s="114">
        <v>2</v>
      </c>
      <c r="N94" s="114">
        <v>4</v>
      </c>
      <c r="O94" s="119">
        <v>2</v>
      </c>
      <c r="P94" s="119">
        <v>1</v>
      </c>
      <c r="Q94" s="114">
        <v>3</v>
      </c>
      <c r="R94" s="114">
        <v>6</v>
      </c>
    </row>
    <row r="95" spans="1:18" ht="15.75" x14ac:dyDescent="0.2">
      <c r="A95" s="82"/>
      <c r="B95" s="81"/>
      <c r="C95" s="81"/>
      <c r="D95" s="81"/>
      <c r="E95" s="81"/>
      <c r="F95" s="72"/>
      <c r="G95" s="145"/>
      <c r="H95" s="124"/>
      <c r="I95" s="124"/>
      <c r="J95" s="125"/>
      <c r="K95" s="114"/>
      <c r="L95" s="114"/>
      <c r="M95" s="114"/>
      <c r="N95" s="114"/>
      <c r="O95" s="119"/>
      <c r="P95" s="119"/>
      <c r="Q95" s="114"/>
      <c r="R95" s="114"/>
    </row>
    <row r="96" spans="1:18" ht="15.75" x14ac:dyDescent="0.2">
      <c r="A96" s="82"/>
      <c r="B96" s="81"/>
      <c r="C96" s="81"/>
      <c r="D96" s="81"/>
      <c r="E96" s="81"/>
      <c r="F96" s="81"/>
      <c r="G96" s="145"/>
      <c r="H96" s="120" t="s">
        <v>205</v>
      </c>
      <c r="I96" s="121"/>
      <c r="J96" s="121"/>
      <c r="K96" s="114">
        <v>0</v>
      </c>
      <c r="L96" s="114">
        <v>0</v>
      </c>
      <c r="M96" s="114">
        <v>1</v>
      </c>
      <c r="N96" s="114">
        <v>1</v>
      </c>
      <c r="O96" s="119">
        <v>1</v>
      </c>
      <c r="P96" s="119">
        <v>1</v>
      </c>
      <c r="Q96" s="114">
        <v>1</v>
      </c>
      <c r="R96" s="114">
        <v>0</v>
      </c>
    </row>
    <row r="97" spans="1:18" ht="15.75" x14ac:dyDescent="0.2">
      <c r="A97" s="83"/>
      <c r="B97" s="84"/>
      <c r="C97" s="84"/>
      <c r="D97" s="84"/>
      <c r="E97" s="84"/>
      <c r="F97" s="84"/>
      <c r="G97" s="145"/>
      <c r="H97" s="120"/>
      <c r="I97" s="121"/>
      <c r="J97" s="121"/>
      <c r="K97" s="114"/>
      <c r="L97" s="114"/>
      <c r="M97" s="114"/>
      <c r="N97" s="114"/>
      <c r="O97" s="119"/>
      <c r="P97" s="119"/>
      <c r="Q97" s="114"/>
      <c r="R97" s="114"/>
    </row>
    <row r="98" spans="1:18" ht="15.75" x14ac:dyDescent="0.25">
      <c r="A98" s="115"/>
      <c r="B98" s="116"/>
      <c r="C98" s="116"/>
      <c r="D98" s="116"/>
      <c r="E98" s="116"/>
      <c r="F98" s="116"/>
      <c r="G98" s="146"/>
      <c r="H98" s="117"/>
      <c r="I98" s="117"/>
      <c r="J98" s="118"/>
      <c r="K98" s="85">
        <f>SUM(K92:K97)</f>
        <v>4</v>
      </c>
      <c r="L98" s="85">
        <f t="shared" ref="L98:R98" si="24">SUM(L92:L97)</f>
        <v>9</v>
      </c>
      <c r="M98" s="85">
        <f t="shared" si="24"/>
        <v>9</v>
      </c>
      <c r="N98" s="85">
        <f t="shared" si="24"/>
        <v>6</v>
      </c>
      <c r="O98" s="113">
        <f t="shared" si="24"/>
        <v>3</v>
      </c>
      <c r="P98" s="113">
        <f t="shared" si="24"/>
        <v>4</v>
      </c>
      <c r="Q98" s="85">
        <f t="shared" si="24"/>
        <v>6</v>
      </c>
      <c r="R98" s="85">
        <f t="shared" si="24"/>
        <v>8</v>
      </c>
    </row>
  </sheetData>
  <mergeCells count="72">
    <mergeCell ref="A4:B4"/>
    <mergeCell ref="C4:Q4"/>
    <mergeCell ref="G6:L6"/>
    <mergeCell ref="O6:R6"/>
    <mergeCell ref="A9:A12"/>
    <mergeCell ref="B9:B12"/>
    <mergeCell ref="C9:C12"/>
    <mergeCell ref="D9:J9"/>
    <mergeCell ref="K9:R9"/>
    <mergeCell ref="D10:D12"/>
    <mergeCell ref="Q10:R10"/>
    <mergeCell ref="G11:G12"/>
    <mergeCell ref="H11:J11"/>
    <mergeCell ref="O10:P10"/>
    <mergeCell ref="A83:B83"/>
    <mergeCell ref="G84:G98"/>
    <mergeCell ref="H84:J85"/>
    <mergeCell ref="K84:K85"/>
    <mergeCell ref="L84:L85"/>
    <mergeCell ref="H86:J86"/>
    <mergeCell ref="H90:J90"/>
    <mergeCell ref="H91:J91"/>
    <mergeCell ref="H88:J89"/>
    <mergeCell ref="K88:K89"/>
    <mergeCell ref="L88:L89"/>
    <mergeCell ref="C79:C81"/>
    <mergeCell ref="M84:M85"/>
    <mergeCell ref="E10:E12"/>
    <mergeCell ref="F10:F12"/>
    <mergeCell ref="G10:J10"/>
    <mergeCell ref="K10:L10"/>
    <mergeCell ref="M10:N10"/>
    <mergeCell ref="N84:N85"/>
    <mergeCell ref="O84:O85"/>
    <mergeCell ref="P84:P85"/>
    <mergeCell ref="Q84:Q85"/>
    <mergeCell ref="R84:R85"/>
    <mergeCell ref="P88:P89"/>
    <mergeCell ref="Q88:Q89"/>
    <mergeCell ref="R88:R89"/>
    <mergeCell ref="M88:M89"/>
    <mergeCell ref="N88:N89"/>
    <mergeCell ref="O88:O89"/>
    <mergeCell ref="O92:O93"/>
    <mergeCell ref="P92:P93"/>
    <mergeCell ref="Q92:Q93"/>
    <mergeCell ref="R92:R93"/>
    <mergeCell ref="H94:J95"/>
    <mergeCell ref="K94:K95"/>
    <mergeCell ref="L94:L95"/>
    <mergeCell ref="M94:M95"/>
    <mergeCell ref="N94:N95"/>
    <mergeCell ref="O94:O95"/>
    <mergeCell ref="H92:J93"/>
    <mergeCell ref="K92:K93"/>
    <mergeCell ref="L92:L93"/>
    <mergeCell ref="M92:M93"/>
    <mergeCell ref="N92:N93"/>
    <mergeCell ref="Q96:Q97"/>
    <mergeCell ref="R96:R97"/>
    <mergeCell ref="A98:F98"/>
    <mergeCell ref="H98:J98"/>
    <mergeCell ref="P94:P95"/>
    <mergeCell ref="Q94:Q95"/>
    <mergeCell ref="R94:R95"/>
    <mergeCell ref="H96:J97"/>
    <mergeCell ref="K96:K97"/>
    <mergeCell ref="L96:L97"/>
    <mergeCell ref="M96:M97"/>
    <mergeCell ref="N96:N97"/>
    <mergeCell ref="O96:O97"/>
    <mergeCell ref="P96:P97"/>
  </mergeCells>
  <printOptions horizontalCentered="1"/>
  <pageMargins left="0" right="0" top="0" bottom="0" header="0.51181102362204722" footer="0.51181102362204722"/>
  <pageSetup paperSize="9"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Агрономия</vt:lpstr>
      <vt:lpstr>Лист1</vt:lpstr>
      <vt:lpstr>Агрономия!Область_печати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Кускова Елена Викторовна 2</cp:lastModifiedBy>
  <dcterms:created xsi:type="dcterms:W3CDTF">2016-09-19T01:42:39Z</dcterms:created>
  <dcterms:modified xsi:type="dcterms:W3CDTF">2018-05-21T04:51:26Z</dcterms:modified>
</cp:coreProperties>
</file>